
<file path=[Content_Types].xml><?xml version="1.0" encoding="utf-8"?>
<Types xmlns="http://schemas.openxmlformats.org/package/2006/content-types">
  <Override PartName="/xl/revisions/revisionLog1611.xml" ContentType="application/vnd.openxmlformats-officedocument.spreadsheetml.revisionLog+xml"/>
  <Override PartName="/xl/revisions/revisionLog12111.xml" ContentType="application/vnd.openxmlformats-officedocument.spreadsheetml.revisionLog+xml"/>
  <Override PartName="/xl/revisions/revisionLog161111.xml" ContentType="application/vnd.openxmlformats-officedocument.spreadsheetml.revisionLog+xml"/>
  <Override PartName="/xl/revisions/revisionLog1121.xml" ContentType="application/vnd.openxmlformats-officedocument.spreadsheetml.revisionLog+xml"/>
  <Override PartName="/xl/revisions/revisionLog1112.xml" ContentType="application/vnd.openxmlformats-officedocument.spreadsheetml.revisionLog+xml"/>
  <Override PartName="/xl/revisions/revisionLog1141.xml" ContentType="application/vnd.openxmlformats-officedocument.spreadsheetml.revisionLog+xml"/>
  <Override PartName="/xl/theme/theme1.xml" ContentType="application/vnd.openxmlformats-officedocument.theme+xml"/>
  <Override PartName="/xl/styles.xml" ContentType="application/vnd.openxmlformats-officedocument.spreadsheetml.styles+xml"/>
  <Override PartName="/xl/revisions/userNames.xml" ContentType="application/vnd.openxmlformats-officedocument.spreadsheetml.userNames+xml"/>
  <Override PartName="/xl/revisions/revisionLog14111.xml" ContentType="application/vnd.openxmlformats-officedocument.spreadsheetml.revisionLog+xml"/>
  <Override PartName="/xl/revisions/revisionLog1101.xml" ContentType="application/vnd.openxmlformats-officedocument.spreadsheetml.revisionLog+xml"/>
  <Override PartName="/xl/revisions/revisionLog141111.xml" ContentType="application/vnd.openxmlformats-officedocument.spreadsheetml.revisionLog+xml"/>
  <Override PartName="/xl/revisions/revisionLog116.xml" ContentType="application/vnd.openxmlformats-officedocument.spreadsheetml.revisionLog+xml"/>
  <Override PartName="/xl/revisions/revisionLog192.xml" ContentType="application/vnd.openxmlformats-officedocument.spreadsheetml.revisionLog+xml"/>
  <Default Extension="rels" ContentType="application/vnd.openxmlformats-package.relationships+xml"/>
  <Override PartName="/xl/revisions/revisionLog18.xml" ContentType="application/vnd.openxmlformats-officedocument.spreadsheetml.revisionLog+xml"/>
  <Override PartName="/xl/revisions/revisionLog1911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121111.xml" ContentType="application/vnd.openxmlformats-officedocument.spreadsheetml.revisionLog+xml"/>
  <Override PartName="/xl/revisions/revisionLog110111.xml" ContentType="application/vnd.openxmlformats-officedocument.spreadsheetml.revisionLog+xml"/>
  <Override PartName="/xl/revisions/revisionLog11211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181.xml" ContentType="application/vnd.openxmlformats-officedocument.spreadsheetml.revisionLog+xml"/>
  <Default Extension="xml" ContentType="application/xml"/>
  <Override PartName="/xl/revisions/revisionLog141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16111.xml" ContentType="application/vnd.openxmlformats-officedocument.spreadsheetml.revisionLog+xml"/>
  <Override PartName="/xl/revisions/revisionLog112.xml" ContentType="application/vnd.openxmlformats-officedocument.spreadsheetml.revisionLog+xml"/>
  <Override PartName="/xl/worksheets/sheet3.xml" ContentType="application/vnd.openxmlformats-officedocument.spreadsheetml.worksheet+xml"/>
  <Override PartName="/xl/revisions/revisionLog14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18111.xml" ContentType="application/vnd.openxmlformats-officedocument.spreadsheetml.revisionLog+xml"/>
  <Override PartName="/xl/revisions/revisionLog1211.xml" ContentType="application/vnd.openxmlformats-officedocument.spreadsheetml.revisionLog+xml"/>
  <Override PartName="/xl/worksheets/sheet1.xml" ContentType="application/vnd.openxmlformats-officedocument.spreadsheetml.worksheet+xml"/>
  <Override PartName="/xl/revisions/revisionLog12.xml" ContentType="application/vnd.openxmlformats-officedocument.spreadsheetml.revisionLog+xml"/>
  <Override PartName="/xl/revisions/revisionLog1511.xml" ContentType="application/vnd.openxmlformats-officedocument.spreadsheetml.revisionLog+xml"/>
  <Override PartName="/xl/sharedStrings.xml" ContentType="application/vnd.openxmlformats-officedocument.spreadsheetml.sharedStrings+xml"/>
  <Override PartName="/xl/revisions/revisionLog1411111.xml" ContentType="application/vnd.openxmlformats-officedocument.spreadsheetml.revisionLog+xml"/>
  <Override PartName="/xl/revisions/revisionLog111211.xml" ContentType="application/vnd.openxmlformats-officedocument.spreadsheetml.revisionLog+xml"/>
  <Override PartName="/docProps/core.xml" ContentType="application/vnd.openxmlformats-package.core-properties+xml"/>
  <Override PartName="/xl/revisions/revisionLog2.xml" ContentType="application/vnd.openxmlformats-officedocument.spreadsheetml.revisionLog+xml"/>
  <Override PartName="/xl/revisions/revisionLog1311.xml" ContentType="application/vnd.openxmlformats-officedocument.spreadsheetml.revisionLog+xml"/>
  <Override PartName="/xl/revisions/revisionLog1611111.xml" ContentType="application/vnd.openxmlformats-officedocument.spreadsheetml.revisionLog+xml"/>
  <Override PartName="/xl/revisions/revisionLog171111.xml" ContentType="application/vnd.openxmlformats-officedocument.spreadsheetml.revisionLog+xml"/>
  <Override PartName="/xl/revisions/revisionLog11121.xml" ContentType="application/vnd.openxmlformats-officedocument.spreadsheetml.revisionLog+xml"/>
  <Override PartName="/xl/revisions/revisionLog1151.xml" ContentType="application/vnd.openxmlformats-officedocument.spreadsheetml.revisionLog+xml"/>
  <Override PartName="/xl/revisions/revisionLog1161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1611.xml" ContentType="application/vnd.openxmlformats-officedocument.spreadsheetml.revisionLog+xml"/>
  <Override PartName="/xl/revisions/revisionLog1811.xml" ContentType="application/vnd.openxmlformats-officedocument.spreadsheetml.revisionLog+xml"/>
  <Override PartName="/xl/revisions/revisionLog11111.xml" ContentType="application/vnd.openxmlformats-officedocument.spreadsheetml.revisionLog+xml"/>
  <Default Extension="bin" ContentType="application/vnd.openxmlformats-officedocument.spreadsheetml.printerSettings"/>
  <Override PartName="/xl/revisions/revisionLog1111.xml" ContentType="application/vnd.openxmlformats-officedocument.spreadsheetml.revisionLog+xml"/>
  <Override PartName="/xl/revisions/revisionLog13111.xml" ContentType="application/vnd.openxmlformats-officedocument.spreadsheetml.revisionLog+xml"/>
  <Override PartName="/xl/revisions/revisionLog151111.xml" ContentType="application/vnd.openxmlformats-officedocument.spreadsheetml.revisionLog+xml"/>
  <Override PartName="/xl/revisions/revisionLog1131.xml" ContentType="application/vnd.openxmlformats-officedocument.spreadsheetml.revisionLog+xml"/>
  <Override PartName="/xl/revisions/revisionLog11411.xml" ContentType="application/vnd.openxmlformats-officedocument.spreadsheetml.revisionLog+xml"/>
  <Override PartName="/xl/revisions/revisionLog19211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811111.xml" ContentType="application/vnd.openxmlformats-officedocument.spreadsheetml.revisionLog+xml"/>
  <Override PartName="/xl/revisions/revisionLog131111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1921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18111111.xml" ContentType="application/vnd.openxmlformats-officedocument.spreadsheetml.revisionLog+xml"/>
  <Override PartName="/xl/revisions/revisionLog1411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15111.xml" ContentType="application/vnd.openxmlformats-officedocument.spreadsheetml.revisionLog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revisions/revisionLog17.xml" ContentType="application/vnd.openxmlformats-officedocument.spreadsheetml.revisionLog+xml"/>
  <Override PartName="/xl/revisions/revisionLog1711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131.xml" ContentType="application/vnd.openxmlformats-officedocument.spreadsheetml.revisionLog+xml"/>
  <Override PartName="/xl/worksheets/sheet2.xml" ContentType="application/vnd.openxmlformats-officedocument.spreadsheetml.worksheet+xml"/>
  <Override PartName="/xl/revisions/revisionHeaders.xml" ContentType="application/vnd.openxmlformats-officedocument.spreadsheetml.revisionHeaders+xml"/>
  <Override PartName="/xl/revisions/revisionLog15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17111.xml" ContentType="application/vnd.openxmlformats-officedocument.spreadsheetml.revisionLog+xml"/>
  <Override PartName="/xl/revisions/revisionLog11011.xml" ContentType="application/vnd.openxmlformats-officedocument.spreadsheetml.revisionLog+xml"/>
  <Override PartName="/xl/calcChain.xml" ContentType="application/vnd.openxmlformats-officedocument.spreadsheetml.calcChain+xml"/>
  <Override PartName="/xl/revisions/revisionLog13.xml" ContentType="application/vnd.openxmlformats-officedocument.spreadsheetml.revisionLog+xml"/>
  <Override PartName="/xl/revisions/revisionLog19111.xml" ContentType="application/vnd.openxmlformats-officedocument.spreadsheetml.revisionLog+xml"/>
  <Override PartName="/xl/revisions/revisionLog11311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8111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  <customWorkbookViews>
    <customWorkbookView name="Карюгина МВ - Личное представление" guid="{AF3AB1B9-67F2-48C4-938B-716A39BB2C73}" mergeInterval="0" personalView="1" xWindow="16" yWindow="37" windowWidth="992" windowHeight="496" activeSheetId="1"/>
    <customWorkbookView name="Верба Аксана Николаевна - Личное представление" guid="{6D7E4F29-8DA7-4B78-9CBB-6FB231D12A58}" mergeInterval="0" personalView="1" maximized="1" xWindow="1" yWindow="1" windowWidth="1276" windowHeight="730" activeSheetId="1"/>
    <customWorkbookView name="Крылова Людмила Петровна - Личное представление" guid="{7212194D-46BF-4EDA-9A99-A8E7A9937687}" mergeInterval="0" personalView="1" maximized="1" xWindow="1" yWindow="1" windowWidth="1032" windowHeight="824" activeSheetId="1"/>
    <customWorkbookView name="Бессмертных Людмила Александровна - Личное представление" guid="{A17C01C1-EAD0-43CB-9980-AFF0C488936E}" mergeInterval="0" personalView="1" maximized="1" xWindow="1" yWindow="1" windowWidth="1280" windowHeight="776" activeSheetId="1" showComments="commIndAndComment"/>
    <customWorkbookView name="Карелина Наталья Игоревна - Личное представление" guid="{FCAD77D8-3EBC-4915-A570-9584F5AB09C4}" mergeInterval="0" personalView="1" maximized="1" xWindow="1" yWindow="1" windowWidth="1280" windowHeight="804" activeSheetId="1"/>
    <customWorkbookView name="Шаповалова Людмила Николаевна - Личное представление" guid="{7356EE7D-D2F2-47D8-AFA2-8895725CB0F7}" mergeInterval="0" personalView="1" maximized="1" xWindow="1" yWindow="1" windowWidth="1276" windowHeight="699" activeSheetId="1"/>
    <customWorkbookView name="Куленко Марина  Николаевна - Личное представление" guid="{A4E4E108-CCE4-485E-8EFA-2FAF08DF2B60}" mergeInterval="0" personalView="1" maximized="1" xWindow="1" yWindow="1" windowWidth="1152" windowHeight="531" activeSheetId="1"/>
    <customWorkbookView name="Плесовских ИА - Личное представление" guid="{C5BF241D-C9DC-4DD0-9DD0-B97B7CF75A26}" mergeInterval="0" personalView="1" maximized="1" xWindow="1" yWindow="1" windowWidth="1276" windowHeight="794" activeSheetId="1"/>
    <customWorkbookView name="Шульц Любовь Георгиевна - Личное представление" guid="{E0F40F4C-5E0D-4E27-A46D-03129EFDE879}" mergeInterval="0" personalView="1" maximized="1" xWindow="1" yWindow="1" windowWidth="1024" windowHeight="508" activeSheetId="1"/>
    <customWorkbookView name="Кожапенко Ольга Александровна - Личное представление" guid="{5CBEF39C-7B3C-4C36-A6D4-83313E6F2DEB}" mergeInterval="0" personalView="1" maximized="1" windowWidth="1276" windowHeight="773" activeSheetId="1"/>
    <customWorkbookView name="Шипицина Екатерина Васильевна - Личное представление" guid="{FF8B35DB-3E21-4373-B852-CA83D79F438C}" mergeInterval="0" personalView="1" maximized="1" xWindow="1" yWindow="1" windowWidth="1280" windowHeight="718" activeSheetId="1"/>
  </customWorkbookViews>
</workbook>
</file>

<file path=xl/calcChain.xml><?xml version="1.0" encoding="utf-8"?>
<calcChain xmlns="http://schemas.openxmlformats.org/spreadsheetml/2006/main">
  <c r="E26" i="1"/>
  <c r="E14"/>
  <c r="E38"/>
  <c r="E17" l="1"/>
  <c r="E39"/>
  <c r="E37" l="1"/>
  <c r="E31"/>
  <c r="E45" l="1"/>
  <c r="E30" l="1"/>
  <c r="E46"/>
  <c r="E53"/>
  <c r="E42" l="1"/>
  <c r="E24" l="1"/>
  <c r="E28" l="1"/>
  <c r="E40" l="1"/>
  <c r="E23" l="1"/>
  <c r="E57"/>
  <c r="D59" l="1"/>
  <c r="D56"/>
  <c r="D51"/>
  <c r="D44"/>
  <c r="D41"/>
  <c r="D36"/>
  <c r="D34"/>
  <c r="D29"/>
  <c r="D61" s="1"/>
  <c r="D22"/>
  <c r="D18"/>
  <c r="D11"/>
  <c r="F60"/>
  <c r="F59" s="1"/>
  <c r="E59"/>
  <c r="F58"/>
  <c r="F57"/>
  <c r="E56"/>
  <c r="F55"/>
  <c r="E51"/>
  <c r="F54"/>
  <c r="F53"/>
  <c r="F52"/>
  <c r="F50"/>
  <c r="F49"/>
  <c r="F48"/>
  <c r="F47"/>
  <c r="F46"/>
  <c r="F45"/>
  <c r="E44"/>
  <c r="F43"/>
  <c r="F42"/>
  <c r="E41"/>
  <c r="F40"/>
  <c r="F39"/>
  <c r="F38"/>
  <c r="F37"/>
  <c r="E36"/>
  <c r="F35"/>
  <c r="F34" s="1"/>
  <c r="E34"/>
  <c r="F33"/>
  <c r="F32"/>
  <c r="E29"/>
  <c r="F31"/>
  <c r="F28"/>
  <c r="F27"/>
  <c r="F26"/>
  <c r="F25"/>
  <c r="F24"/>
  <c r="F23"/>
  <c r="E22"/>
  <c r="F21"/>
  <c r="F20"/>
  <c r="F19"/>
  <c r="F17"/>
  <c r="F16"/>
  <c r="F15"/>
  <c r="F14"/>
  <c r="F13"/>
  <c r="F12"/>
  <c r="F41" l="1"/>
  <c r="F18"/>
  <c r="F36"/>
  <c r="F44"/>
  <c r="F56"/>
  <c r="F22"/>
  <c r="F11"/>
  <c r="F51"/>
  <c r="E18"/>
  <c r="F30"/>
  <c r="F29" s="1"/>
  <c r="E11"/>
  <c r="E61" l="1"/>
  <c r="F61"/>
</calcChain>
</file>

<file path=xl/sharedStrings.xml><?xml version="1.0" encoding="utf-8"?>
<sst xmlns="http://schemas.openxmlformats.org/spreadsheetml/2006/main" count="155" uniqueCount="78">
  <si>
    <t>Приложение 1</t>
  </si>
  <si>
    <t xml:space="preserve">Распределение бюджетных ассигнований по разделам и подразделам классификации расходов </t>
  </si>
  <si>
    <t xml:space="preserve">бюджета города Нижневартовска на 2013 год </t>
  </si>
  <si>
    <t>тыс. рублей</t>
  </si>
  <si>
    <t>НАИМЕНОВАНИЕ РАСХОДОВ</t>
  </si>
  <si>
    <t>Раздел</t>
  </si>
  <si>
    <t>Подраздел</t>
  </si>
  <si>
    <t>Утвержденные бюджетные ассигнования</t>
  </si>
  <si>
    <t>Изменения бюджетных ассигнований</t>
  </si>
  <si>
    <t>Всего бюджетных ассигнований с учетом изменений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</si>
  <si>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</si>
  <si>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</si>
  <si>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</si>
  <si>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</si>
  <si>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</si>
  <si>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</si>
  <si>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</si>
  <si>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</si>
  <si>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</si>
  <si>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</si>
  <si>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06</t>
  </si>
  <si>
    <t>Резервные фонды</t>
  </si>
  <si>
    <t>11</t>
  </si>
  <si>
    <t>Другие общегосударственные вопросы</t>
  </si>
  <si>
    <t>13</t>
  </si>
  <si>
    <t xml:space="preserve">НАЦИОНАЛЬНАЯ БЕЗОПАСНОСТЬ И ПРАВООХРАНИТЕЛЬНАЯ  ДЕЯТЕЛЬНОСТЬ </t>
  </si>
  <si>
    <t>03</t>
  </si>
  <si>
    <t>Органы юстиции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</si>
  <si>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</si>
  <si>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</si>
  <si>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</si>
  <si>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</si>
  <si>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</si>
  <si>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</si>
  <si>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</si>
  <si>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</si>
  <si>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</si>
  <si>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</si>
  <si>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Связь и информатика</t>
  </si>
  <si>
    <t>10</t>
  </si>
  <si>
    <t>Другие вопросы в области национальной экономики</t>
  </si>
  <si>
    <t>12</t>
  </si>
  <si>
    <t>ЖИЛИЩНО-КОММУНАЛЬНОЕ ХОЗЯЙСТВО</t>
  </si>
  <si>
    <t xml:space="preserve">Жилищное хозяйство 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</si>
  <si>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</si>
  <si>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</si>
  <si>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</si>
  <si>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</si>
  <si>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</si>
  <si>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</si>
  <si>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</si>
  <si>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</si>
  <si>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</si>
  <si>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</si>
  <si>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</si>
  <si>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КУЛЬТУРА, КИНЕМАТОГРАФИЯ </t>
  </si>
  <si>
    <t xml:space="preserve">Культура </t>
  </si>
  <si>
    <t>Другие вопросы в области культуры, кинематографии</t>
  </si>
  <si>
    <t>ЗДРАВООХРАНЕНИЕ</t>
  </si>
  <si>
    <t>Стационарная медицинская помощь</t>
  </si>
  <si>
    <t xml:space="preserve">Амбулаторная помощь </t>
  </si>
  <si>
    <t>Медицинская помощь в дневных стационарах всех типов</t>
  </si>
  <si>
    <t>Скорая медицинская помощь</t>
  </si>
  <si>
    <t>Санитарно-эпидемиологическое благополучие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</si>
  <si>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</si>
  <si>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</si>
  <si>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</si>
  <si>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</si>
  <si>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</si>
  <si>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</si>
  <si>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</si>
  <si>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</si>
  <si>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</si>
  <si>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СРЕДСТВА МАССОВОЙ ИНФОРМАЦИИ</t>
  </si>
  <si>
    <t>Периодическая печать и издательства</t>
  </si>
  <si>
    <t>РАСХОДЫ  ИТОГО</t>
  </si>
  <si>
    <t>к    решению Думы города Нижневартовска</t>
  </si>
  <si>
    <t xml:space="preserve"> от 31.05. 2013 № 394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</si>
</sst>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4"/>
      <name val="Arial Cyr"/>
      <charset val="204"/>
    </font>
    <font>
      <b/>
      <sz val="14"/>
      <name val="Times New Roman Cyr"/>
      <charset val="204"/>
    </font>
    <font>
      <sz val="12"/>
      <name val="Times New Roman CYR"/>
      <charset val="204"/>
    </font>
    <font>
      <sz val="12"/>
      <name val="Times New Roman Cyr"/>
      <family val="1"/>
      <charset val="204"/>
    </font>
    <font>
      <sz val="14"/>
      <name val="Times New Roman Cyr"/>
    </font>
    <font>
      <sz val="14"/>
      <name val="Times New Roman Cyr"/>
      <charset val="204"/>
    </font>
    <font>
      <sz val="11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right" vertical="center"/>
    </xf>
    <xf numFmtId="0" fontId="9" fillId="4" borderId="1" xfId="0" applyFont="1" applyFill="1" applyBorder="1" applyAlignment="1">
      <alignment horizontal="left"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0" fontId="9" fillId="0" borderId="1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4" fontId="0" fillId="0" borderId="0" xfId="0" applyNumberFormat="1"/>
    <xf numFmtId="0" fontId="10" fillId="0" borderId="0" xfId="0" applyFont="1"/>
    <xf numFmtId="4" fontId="10" fillId="0" borderId="0" xfId="0" applyNumberFormat="1" applyFont="1"/>
    <xf numFmtId="4" fontId="3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usernames" Target="revisions/userNames.xml"/><Relationship Id="rId4" Type="http://schemas.openxmlformats.org/officeDocument/2006/relationships/theme" Target="theme/theme1.xml"/></Relationships>
</file>

<file path=xl/revisions/_rels/revisionHeaders.xml.rels><?xml version="1.0" encoding="UTF-8" standalone="yes"?>
<Relationships xmlns="http://schemas.openxmlformats.org/package/2006/relationships"><Relationship Id="rId13" Type="http://schemas.openxmlformats.org/officeDocument/2006/relationships/revisionLog" Target="revisionLog12.xml"/><Relationship Id="rId18" Type="http://schemas.openxmlformats.org/officeDocument/2006/relationships/revisionLog" Target="revisionLog13.xml"/><Relationship Id="rId26" Type="http://schemas.openxmlformats.org/officeDocument/2006/relationships/revisionLog" Target="revisionLog14.xml"/><Relationship Id="rId39" Type="http://schemas.openxmlformats.org/officeDocument/2006/relationships/revisionLog" Target="revisionLog15.xml"/><Relationship Id="rId21" Type="http://schemas.openxmlformats.org/officeDocument/2006/relationships/revisionLog" Target="revisionLog141.xml"/><Relationship Id="rId34" Type="http://schemas.openxmlformats.org/officeDocument/2006/relationships/revisionLog" Target="revisionLog151.xml"/><Relationship Id="rId42" Type="http://schemas.openxmlformats.org/officeDocument/2006/relationships/revisionLog" Target="revisionLog16.xml"/><Relationship Id="rId47" Type="http://schemas.openxmlformats.org/officeDocument/2006/relationships/revisionLog" Target="revisionLog17.xml"/><Relationship Id="rId50" Type="http://schemas.openxmlformats.org/officeDocument/2006/relationships/revisionLog" Target="revisionLog11.xml"/><Relationship Id="rId55" Type="http://schemas.openxmlformats.org/officeDocument/2006/relationships/revisionLog" Target="revisionLog18.xml"/><Relationship Id="rId63" Type="http://schemas.openxmlformats.org/officeDocument/2006/relationships/revisionLog" Target="revisionLog19.xml"/><Relationship Id="rId68" Type="http://schemas.openxmlformats.org/officeDocument/2006/relationships/revisionLog" Target="revisionLog110.xml"/><Relationship Id="rId7" Type="http://schemas.openxmlformats.org/officeDocument/2006/relationships/revisionLog" Target="revisionLog121.xml"/><Relationship Id="rId71" Type="http://schemas.openxmlformats.org/officeDocument/2006/relationships/revisionLog" Target="revisionLog2.xml"/><Relationship Id="rId2" Type="http://schemas.openxmlformats.org/officeDocument/2006/relationships/revisionLog" Target="revisionLog1111.xml"/><Relationship Id="rId16" Type="http://schemas.openxmlformats.org/officeDocument/2006/relationships/revisionLog" Target="revisionLog14111.xml"/><Relationship Id="rId29" Type="http://schemas.openxmlformats.org/officeDocument/2006/relationships/revisionLog" Target="revisionLog1611.xml"/><Relationship Id="rId11" Type="http://schemas.openxmlformats.org/officeDocument/2006/relationships/revisionLog" Target="revisionLog1311.xml"/><Relationship Id="rId24" Type="http://schemas.openxmlformats.org/officeDocument/2006/relationships/revisionLog" Target="revisionLog16111.xml"/><Relationship Id="rId32" Type="http://schemas.openxmlformats.org/officeDocument/2006/relationships/revisionLog" Target="revisionLog1711.xml"/><Relationship Id="rId37" Type="http://schemas.openxmlformats.org/officeDocument/2006/relationships/revisionLog" Target="revisionLog18111.xml"/><Relationship Id="rId40" Type="http://schemas.openxmlformats.org/officeDocument/2006/relationships/revisionLog" Target="revisionLog1911.xml"/><Relationship Id="rId45" Type="http://schemas.openxmlformats.org/officeDocument/2006/relationships/revisionLog" Target="revisionLog1101.xml"/><Relationship Id="rId53" Type="http://schemas.openxmlformats.org/officeDocument/2006/relationships/revisionLog" Target="revisionLog112.xml"/><Relationship Id="rId58" Type="http://schemas.openxmlformats.org/officeDocument/2006/relationships/revisionLog" Target="revisionLog111.xml"/><Relationship Id="rId66" Type="http://schemas.openxmlformats.org/officeDocument/2006/relationships/revisionLog" Target="revisionLog113.xml"/><Relationship Id="rId74" Type="http://schemas.openxmlformats.org/officeDocument/2006/relationships/revisionLog" Target="revisionLog114.xml"/><Relationship Id="rId5" Type="http://schemas.openxmlformats.org/officeDocument/2006/relationships/revisionLog" Target="revisionLog12111.xml"/><Relationship Id="rId15" Type="http://schemas.openxmlformats.org/officeDocument/2006/relationships/revisionLog" Target="revisionLog141111.xml"/><Relationship Id="rId23" Type="http://schemas.openxmlformats.org/officeDocument/2006/relationships/revisionLog" Target="revisionLog161111.xml"/><Relationship Id="rId28" Type="http://schemas.openxmlformats.org/officeDocument/2006/relationships/revisionLog" Target="revisionLog17111.xml"/><Relationship Id="rId36" Type="http://schemas.openxmlformats.org/officeDocument/2006/relationships/revisionLog" Target="revisionLog181111.xml"/><Relationship Id="rId49" Type="http://schemas.openxmlformats.org/officeDocument/2006/relationships/revisionLog" Target="revisionLog1121.xml"/><Relationship Id="rId57" Type="http://schemas.openxmlformats.org/officeDocument/2006/relationships/revisionLog" Target="revisionLog1112.xml"/><Relationship Id="rId61" Type="http://schemas.openxmlformats.org/officeDocument/2006/relationships/revisionLog" Target="revisionLog1921.xml"/><Relationship Id="rId10" Type="http://schemas.openxmlformats.org/officeDocument/2006/relationships/revisionLog" Target="revisionLog13111.xml"/><Relationship Id="rId19" Type="http://schemas.openxmlformats.org/officeDocument/2006/relationships/revisionLog" Target="revisionLog151111.xml"/><Relationship Id="rId31" Type="http://schemas.openxmlformats.org/officeDocument/2006/relationships/revisionLog" Target="revisionLog1811111.xml"/><Relationship Id="rId44" Type="http://schemas.openxmlformats.org/officeDocument/2006/relationships/revisionLog" Target="revisionLog11011.xml"/><Relationship Id="rId52" Type="http://schemas.openxmlformats.org/officeDocument/2006/relationships/revisionLog" Target="revisionLog1131.xml"/><Relationship Id="rId60" Type="http://schemas.openxmlformats.org/officeDocument/2006/relationships/revisionLog" Target="revisionLog1141.xml"/><Relationship Id="rId65" Type="http://schemas.openxmlformats.org/officeDocument/2006/relationships/revisionLog" Target="revisionLog115.xml"/><Relationship Id="rId73" Type="http://schemas.openxmlformats.org/officeDocument/2006/relationships/revisionLog" Target="revisionLog116.xml"/><Relationship Id="rId4" Type="http://schemas.openxmlformats.org/officeDocument/2006/relationships/revisionLog" Target="revisionLog121111.xml"/><Relationship Id="rId9" Type="http://schemas.openxmlformats.org/officeDocument/2006/relationships/revisionLog" Target="revisionLog131111.xml"/><Relationship Id="rId14" Type="http://schemas.openxmlformats.org/officeDocument/2006/relationships/revisionLog" Target="revisionLog1411111.xml"/><Relationship Id="rId22" Type="http://schemas.openxmlformats.org/officeDocument/2006/relationships/revisionLog" Target="revisionLog1611111.xml"/><Relationship Id="rId27" Type="http://schemas.openxmlformats.org/officeDocument/2006/relationships/revisionLog" Target="revisionLog171111.xml"/><Relationship Id="rId30" Type="http://schemas.openxmlformats.org/officeDocument/2006/relationships/revisionLog" Target="revisionLog18111111.xml"/><Relationship Id="rId35" Type="http://schemas.openxmlformats.org/officeDocument/2006/relationships/revisionLog" Target="revisionLog19111.xml"/><Relationship Id="rId43" Type="http://schemas.openxmlformats.org/officeDocument/2006/relationships/revisionLog" Target="revisionLog110111.xml"/><Relationship Id="rId48" Type="http://schemas.openxmlformats.org/officeDocument/2006/relationships/revisionLog" Target="revisionLog11211.xml"/><Relationship Id="rId56" Type="http://schemas.openxmlformats.org/officeDocument/2006/relationships/revisionLog" Target="revisionLog11121.xml"/><Relationship Id="rId64" Type="http://schemas.openxmlformats.org/officeDocument/2006/relationships/revisionLog" Target="revisionLog1151.xml"/><Relationship Id="rId69" Type="http://schemas.openxmlformats.org/officeDocument/2006/relationships/revisionLog" Target="revisionLog1161.xml"/><Relationship Id="rId8" Type="http://schemas.openxmlformats.org/officeDocument/2006/relationships/revisionLog" Target="revisionLog11311.xml"/><Relationship Id="rId51" Type="http://schemas.openxmlformats.org/officeDocument/2006/relationships/revisionLog" Target="revisionLog11411.xml"/><Relationship Id="rId72" Type="http://schemas.openxmlformats.org/officeDocument/2006/relationships/revisionLog" Target="revisionLog3.xml"/><Relationship Id="rId3" Type="http://schemas.openxmlformats.org/officeDocument/2006/relationships/revisionLog" Target="revisionLog111211.xml"/><Relationship Id="rId12" Type="http://schemas.openxmlformats.org/officeDocument/2006/relationships/revisionLog" Target="revisionLog131.xml"/><Relationship Id="rId17" Type="http://schemas.openxmlformats.org/officeDocument/2006/relationships/revisionLog" Target="revisionLog1411.xml"/><Relationship Id="rId25" Type="http://schemas.openxmlformats.org/officeDocument/2006/relationships/revisionLog" Target="revisionLog1511.xml"/><Relationship Id="rId33" Type="http://schemas.openxmlformats.org/officeDocument/2006/relationships/revisionLog" Target="revisionLog161.xml"/><Relationship Id="rId38" Type="http://schemas.openxmlformats.org/officeDocument/2006/relationships/revisionLog" Target="revisionLog171.xml"/><Relationship Id="rId46" Type="http://schemas.openxmlformats.org/officeDocument/2006/relationships/revisionLog" Target="revisionLog181.xml"/><Relationship Id="rId59" Type="http://schemas.openxmlformats.org/officeDocument/2006/relationships/revisionLog" Target="revisionLog19211.xml"/><Relationship Id="rId67" Type="http://schemas.openxmlformats.org/officeDocument/2006/relationships/revisionLog" Target="revisionLog11611.xml"/><Relationship Id="rId20" Type="http://schemas.openxmlformats.org/officeDocument/2006/relationships/revisionLog" Target="revisionLog15111.xml"/><Relationship Id="rId41" Type="http://schemas.openxmlformats.org/officeDocument/2006/relationships/revisionLog" Target="revisionLog1811.xml"/><Relationship Id="rId54" Type="http://schemas.openxmlformats.org/officeDocument/2006/relationships/revisionLog" Target="revisionLog191.xml"/><Relationship Id="rId62" Type="http://schemas.openxmlformats.org/officeDocument/2006/relationships/revisionLog" Target="revisionLog192.xml"/><Relationship Id="rId70" Type="http://schemas.openxmlformats.org/officeDocument/2006/relationships/revisionLog" Target="revisionLog117.xml"/><Relationship Id="rId75" Type="http://schemas.openxmlformats.org/officeDocument/2006/relationships/revisionLog" Target="revisionLog1.xml"/><Relationship Id="rId1" Type="http://schemas.openxmlformats.org/officeDocument/2006/relationships/revisionLog" Target="revisionLog11111.xml"/><Relationship Id="rId6" Type="http://schemas.openxmlformats.org/officeDocument/2006/relationships/revisionLog" Target="revisionLog1211.xml"/></Relationships>
</file>

<file path=xl/revisions/revisionHeaders.xml><?xml version="1.0" encoding="utf-8"?>
<headers xmlns="http://schemas.openxmlformats.org/spreadsheetml/2006/main" xmlns:r="http://schemas.openxmlformats.org/officeDocument/2006/relationships" guid="{E8AA3F55-15F0-4076-98B5-1FE7FD624EA1}" diskRevisions="1" revisionId="173" version="75">
  <header guid="{7C7C77FB-6B92-4D99-888D-3A036171F7DC}" dateTime="2013-05-14T10:57:32" maxSheetId="4" userName="Шаповалова Людмила Николаевна" r:id="rId1">
    <sheetIdMap count="3">
      <sheetId val="1"/>
      <sheetId val="2"/>
      <sheetId val="3"/>
    </sheetIdMap>
  </header>
  <header guid="{93A8B1FD-591A-4DC6-8336-FFA834522075}" dateTime="2013-05-14T10:57:46" maxSheetId="4" userName="Крылова Людмила Петровна" r:id="rId2" minRId="1">
    <sheetIdMap count="3">
      <sheetId val="1"/>
      <sheetId val="2"/>
      <sheetId val="3"/>
    </sheetIdMap>
  </header>
  <header guid="{2B23211D-C9F7-41BE-B614-D0B11085E1F1}" dateTime="2013-05-14T10:58:07" maxSheetId="4" userName="Шаповалова Людмила Николаевна" r:id="rId3" minRId="2">
    <sheetIdMap count="3">
      <sheetId val="1"/>
      <sheetId val="2"/>
      <sheetId val="3"/>
    </sheetIdMap>
  </header>
  <header guid="{6AE4156A-7954-405B-AA08-12562C7D81A4}" dateTime="2013-05-14T10:58:39" maxSheetId="4" userName="Шаповалова Людмила Николаевна" r:id="rId4" minRId="3">
    <sheetIdMap count="3">
      <sheetId val="1"/>
      <sheetId val="2"/>
      <sheetId val="3"/>
    </sheetIdMap>
  </header>
  <header guid="{1BC1C2D9-7FCB-4462-9EBA-2E014664C763}" dateTime="2013-05-14T11:00:12" maxSheetId="4" userName="Куленко Марина  Николаевна" r:id="rId5" minRId="4" maxRId="5">
    <sheetIdMap count="3">
      <sheetId val="1"/>
      <sheetId val="2"/>
      <sheetId val="3"/>
    </sheetIdMap>
  </header>
  <header guid="{3DD34A86-825F-433C-B044-EF0D7041D2BD}" dateTime="2013-05-14T11:16:50" maxSheetId="4" userName="Бессмертных Людмила Александровна" r:id="rId6" minRId="6">
    <sheetIdMap count="3">
      <sheetId val="1"/>
      <sheetId val="2"/>
      <sheetId val="3"/>
    </sheetIdMap>
  </header>
  <header guid="{3CC5E86F-3A99-480B-9E3A-36077574AF94}" dateTime="2013-05-14T11:18:43" maxSheetId="4" userName="Бессмертных Людмила Александровна" r:id="rId7">
    <sheetIdMap count="3">
      <sheetId val="1"/>
      <sheetId val="2"/>
      <sheetId val="3"/>
    </sheetIdMap>
  </header>
  <header guid="{D46824D7-D215-4617-BC3F-FE0D4A2085B4}" dateTime="2013-05-14T11:21:44" maxSheetId="4" userName="Крылова Людмила Петровна" r:id="rId8" minRId="7" maxRId="8">
    <sheetIdMap count="3">
      <sheetId val="1"/>
      <sheetId val="2"/>
      <sheetId val="3"/>
    </sheetIdMap>
  </header>
  <header guid="{7A8D2293-E5B5-4902-9C43-E5E3E04F9E93}" dateTime="2013-05-14T12:33:18" maxSheetId="4" userName="Шульц Любовь Георгиевна" r:id="rId9" minRId="9">
    <sheetIdMap count="3">
      <sheetId val="1"/>
      <sheetId val="2"/>
      <sheetId val="3"/>
    </sheetIdMap>
  </header>
  <header guid="{7F42C4C1-2B50-485C-B1B4-5D8F671615BE}" dateTime="2013-05-14T15:34:19" maxSheetId="4" userName="Шаповалова Людмила Николаевна" r:id="rId10" minRId="10" maxRId="12">
    <sheetIdMap count="3">
      <sheetId val="1"/>
      <sheetId val="2"/>
      <sheetId val="3"/>
    </sheetIdMap>
  </header>
  <header guid="{1391ED74-6320-4507-BBD3-BD61D09FC67F}" dateTime="2013-05-14T15:34:32" maxSheetId="4" userName="Шаповалова Людмила Николаевна" r:id="rId11" minRId="13">
    <sheetIdMap count="3">
      <sheetId val="1"/>
      <sheetId val="2"/>
      <sheetId val="3"/>
    </sheetIdMap>
  </header>
  <header guid="{A02EF973-ADA7-4050-8E74-718FF1A3AD9A}" dateTime="2013-05-14T15:48:13" maxSheetId="4" userName="Шаповалова Людмила Николаевна" r:id="rId12" minRId="14" maxRId="32">
    <sheetIdMap count="3">
      <sheetId val="1"/>
      <sheetId val="2"/>
      <sheetId val="3"/>
    </sheetIdMap>
  </header>
  <header guid="{B5BCD2DE-0569-4B29-A39A-3753C5DC5724}" dateTime="2013-05-14T15:48:21" maxSheetId="4" userName="Верба Аксана Николаевна" r:id="rId13" minRId="33" maxRId="34">
    <sheetIdMap count="3">
      <sheetId val="1"/>
      <sheetId val="2"/>
      <sheetId val="3"/>
    </sheetIdMap>
  </header>
  <header guid="{9003919D-6308-4831-A55D-8143A70570E9}" dateTime="2013-05-14T15:48:57" maxSheetId="4" userName="Шаповалова Людмила Николаевна" r:id="rId14">
    <sheetIdMap count="3">
      <sheetId val="1"/>
      <sheetId val="2"/>
      <sheetId val="3"/>
    </sheetIdMap>
  </header>
  <header guid="{CF177ED8-1B9D-47AF-BE0A-B46D74729596}" dateTime="2013-05-14T15:49:05" maxSheetId="4" userName="Шаповалова Людмила Николаевна" r:id="rId15" minRId="35">
    <sheetIdMap count="3">
      <sheetId val="1"/>
      <sheetId val="2"/>
      <sheetId val="3"/>
    </sheetIdMap>
  </header>
  <header guid="{57A9EC5F-3862-41C6-9AA6-3429FCF5652E}" dateTime="2013-05-14T15:49:20" maxSheetId="4" userName="Шаповалова Людмила Николаевна" r:id="rId16" minRId="36">
    <sheetIdMap count="3">
      <sheetId val="1"/>
      <sheetId val="2"/>
      <sheetId val="3"/>
    </sheetIdMap>
  </header>
  <header guid="{8009C164-FBB2-40D3-A5E3-CBF51CA94B93}" dateTime="2013-05-14T15:59:34" maxSheetId="4" userName="Шульц Любовь Георгиевна" r:id="rId17" minRId="37">
    <sheetIdMap count="3">
      <sheetId val="1"/>
      <sheetId val="2"/>
      <sheetId val="3"/>
    </sheetIdMap>
  </header>
  <header guid="{53BFEF5B-2D6D-4D3B-97B1-D7048100CE53}" dateTime="2013-05-14T16:12:13" maxSheetId="4" userName="Верба Аксана Николаевна" r:id="rId18">
    <sheetIdMap count="3">
      <sheetId val="1"/>
      <sheetId val="2"/>
      <sheetId val="3"/>
    </sheetIdMap>
  </header>
  <header guid="{78135503-6056-4035-860A-3043A120B25A}" dateTime="2013-05-14T16:19:02" maxSheetId="4" userName="Верба Аксана Николаевна" r:id="rId19" minRId="38" maxRId="47">
    <sheetIdMap count="3">
      <sheetId val="1"/>
      <sheetId val="2"/>
      <sheetId val="3"/>
    </sheetIdMap>
  </header>
  <header guid="{47BB7F29-9F43-44C6-9728-60ACBC1790E2}" dateTime="2013-05-14T16:22:12" maxSheetId="4" userName="Плесовских ИА" r:id="rId20" minRId="48">
    <sheetIdMap count="3">
      <sheetId val="1"/>
      <sheetId val="2"/>
      <sheetId val="3"/>
    </sheetIdMap>
  </header>
  <header guid="{A46525D7-ABE6-4087-A0AA-5E351D3A3ECF}" dateTime="2013-05-14T17:07:41" maxSheetId="4" userName="Шаповалова Людмила Николаевна" r:id="rId21">
    <sheetIdMap count="3">
      <sheetId val="1"/>
      <sheetId val="2"/>
      <sheetId val="3"/>
    </sheetIdMap>
  </header>
  <header guid="{1D65F757-F7BC-4853-B628-228EC110125B}" dateTime="2013-05-15T11:24:40" maxSheetId="4" userName="Куленко Марина  Николаевна" r:id="rId22" minRId="49">
    <sheetIdMap count="3">
      <sheetId val="1"/>
      <sheetId val="2"/>
      <sheetId val="3"/>
    </sheetIdMap>
  </header>
  <header guid="{F102EE97-2BA1-4B30-91A1-B847478511EB}" dateTime="2013-05-15T11:39:06" maxSheetId="4" userName="Крылова Людмила Петровна" r:id="rId23" minRId="50">
    <sheetIdMap count="3">
      <sheetId val="1"/>
      <sheetId val="2"/>
      <sheetId val="3"/>
    </sheetIdMap>
  </header>
  <header guid="{555F2696-CA92-4AFB-9D29-225BDEB81978}" dateTime="2013-05-15T11:39:30" maxSheetId="4" userName="Крылова Людмила Петровна" r:id="rId24">
    <sheetIdMap count="3">
      <sheetId val="1"/>
      <sheetId val="2"/>
      <sheetId val="3"/>
    </sheetIdMap>
  </header>
  <header guid="{EE68A192-016C-4CC1-8155-6D980024CAA2}" dateTime="2013-05-15T15:04:46" maxSheetId="4" userName="Верба Аксана Николаевна" r:id="rId25" minRId="51">
    <sheetIdMap count="3">
      <sheetId val="1"/>
      <sheetId val="2"/>
      <sheetId val="3"/>
    </sheetIdMap>
  </header>
  <header guid="{1C420CA9-2DB5-4091-BD89-D568399118E1}" dateTime="2013-05-15T15:05:11" maxSheetId="4" userName="Шипицина Екатерина Васильевна" r:id="rId26" minRId="52" maxRId="53">
    <sheetIdMap count="3">
      <sheetId val="1"/>
      <sheetId val="2"/>
      <sheetId val="3"/>
    </sheetIdMap>
  </header>
  <header guid="{7B0F3A41-FF45-4945-B0DB-0FD2FE070C39}" dateTime="2013-05-15T15:28:26" maxSheetId="4" userName="Куленко Марина  Николаевна" r:id="rId27" minRId="54" maxRId="55">
    <sheetIdMap count="3">
      <sheetId val="1"/>
      <sheetId val="2"/>
      <sheetId val="3"/>
    </sheetIdMap>
  </header>
  <header guid="{B7118221-7930-4C77-A231-9617B28849B7}" dateTime="2013-05-16T10:18:46" maxSheetId="4" userName="Бессмертных Людмила Александровна" r:id="rId28" minRId="56">
    <sheetIdMap count="3">
      <sheetId val="1"/>
      <sheetId val="2"/>
      <sheetId val="3"/>
    </sheetIdMap>
  </header>
  <header guid="{B2A316AB-59DC-45AC-B478-87F9FFBCB07C}" dateTime="2013-05-16T10:19:20" maxSheetId="4" userName="Бессмертных Людмила Александровна" r:id="rId29" minRId="57">
    <sheetIdMap count="3">
      <sheetId val="1"/>
      <sheetId val="2"/>
      <sheetId val="3"/>
    </sheetIdMap>
  </header>
  <header guid="{AF3C10D4-1747-4DC2-831F-DA215547053E}" dateTime="2013-05-16T10:19:28" maxSheetId="4" userName="Крылова Людмила Петровна" r:id="rId30" minRId="58">
    <sheetIdMap count="3">
      <sheetId val="1"/>
      <sheetId val="2"/>
      <sheetId val="3"/>
    </sheetIdMap>
  </header>
  <header guid="{7E8D5B69-E84F-4D21-84AF-B1011824A519}" dateTime="2013-05-16T10:41:29" maxSheetId="4" userName="Кожапенко Ольга Александровна" r:id="rId31" minRId="59">
    <sheetIdMap count="3">
      <sheetId val="1"/>
      <sheetId val="2"/>
      <sheetId val="3"/>
    </sheetIdMap>
  </header>
  <header guid="{2B2D9217-12AB-4973-AAB2-936DCA5AD02B}" dateTime="2013-05-16T10:57:24" maxSheetId="4" userName="Бессмертных Людмила Александровна" r:id="rId32" minRId="60">
    <sheetIdMap count="3">
      <sheetId val="1"/>
      <sheetId val="2"/>
      <sheetId val="3"/>
    </sheetIdMap>
  </header>
  <header guid="{44475144-E855-4AA7-8BD5-E940837CF352}" dateTime="2013-05-16T11:08:35" maxSheetId="4" userName="Плесовских ИА" r:id="rId33" minRId="61">
    <sheetIdMap count="3">
      <sheetId val="1"/>
      <sheetId val="2"/>
      <sheetId val="3"/>
    </sheetIdMap>
  </header>
  <header guid="{60DC25F1-1D08-4266-A247-3827ED997383}" dateTime="2013-05-16T11:21:33" maxSheetId="4" userName="Шипицина Екатерина Васильевна" r:id="rId34" minRId="62" maxRId="64">
    <sheetIdMap count="3">
      <sheetId val="1"/>
      <sheetId val="2"/>
      <sheetId val="3"/>
    </sheetIdMap>
  </header>
  <header guid="{9F8FCF64-0168-4050-98C8-D6438636BFDA}" dateTime="2013-05-16T11:31:40" maxSheetId="4" userName="Крылова Людмила Петровна" r:id="rId35" minRId="65">
    <sheetIdMap count="3">
      <sheetId val="1"/>
      <sheetId val="2"/>
      <sheetId val="3"/>
    </sheetIdMap>
  </header>
  <header guid="{68D64DC9-82AB-4023-BA74-F12A8B151FF1}" dateTime="2013-05-16T11:32:12" maxSheetId="4" userName="Крылова Людмила Петровна" r:id="rId36">
    <sheetIdMap count="3">
      <sheetId val="1"/>
      <sheetId val="2"/>
      <sheetId val="3"/>
    </sheetIdMap>
  </header>
  <header guid="{E095601E-361D-4CEB-BF28-7B9834B89436}" dateTime="2013-05-16T11:32:42" maxSheetId="4" userName="Крылова Людмила Петровна" r:id="rId37">
    <sheetIdMap count="3">
      <sheetId val="1"/>
      <sheetId val="2"/>
      <sheetId val="3"/>
    </sheetIdMap>
  </header>
  <header guid="{90455CEA-A69A-432B-8765-A38363E83940}" dateTime="2013-05-16T11:33:15" maxSheetId="4" userName="Крылова Людмила Петровна" r:id="rId38">
    <sheetIdMap count="3">
      <sheetId val="1"/>
      <sheetId val="2"/>
      <sheetId val="3"/>
    </sheetIdMap>
  </header>
  <header guid="{3B01A520-CBFC-4650-B470-D98B618732BC}" dateTime="2013-05-16T11:35:05" maxSheetId="4" userName="Верба Аксана Николаевна" r:id="rId39" minRId="66" maxRId="67">
    <sheetIdMap count="3">
      <sheetId val="1"/>
      <sheetId val="2"/>
      <sheetId val="3"/>
    </sheetIdMap>
  </header>
  <header guid="{2956B06B-EBC0-4F0F-A73D-30BD7255D642}" dateTime="2013-05-16T12:23:37" maxSheetId="4" userName="Шипицина Екатерина Васильевна" r:id="rId40" minRId="68" maxRId="69">
    <sheetIdMap count="3">
      <sheetId val="1"/>
      <sheetId val="2"/>
      <sheetId val="3"/>
    </sheetIdMap>
  </header>
  <header guid="{EE844546-4DB7-44C1-BF1F-5C280B37CAC6}" dateTime="2013-05-16T12:24:36" maxSheetId="4" userName="Шипицина Екатерина Васильевна" r:id="rId41" minRId="70" maxRId="73">
    <sheetIdMap count="3">
      <sheetId val="1"/>
      <sheetId val="2"/>
      <sheetId val="3"/>
    </sheetIdMap>
  </header>
  <header guid="{CE5D25C7-870B-4207-8FAD-23A378E7DC04}" dateTime="2013-05-16T12:45:05" maxSheetId="4" userName="Бессмертных Людмила Александровна" r:id="rId42">
    <sheetIdMap count="3">
      <sheetId val="1"/>
      <sheetId val="2"/>
      <sheetId val="3"/>
    </sheetIdMap>
  </header>
  <header guid="{9B88F0E3-0669-4FC4-A03C-E71A0A11DA3F}" dateTime="2013-05-16T12:55:49" maxSheetId="4" userName="Шульц Любовь Георгиевна" r:id="rId43" minRId="74">
    <sheetIdMap count="3">
      <sheetId val="1"/>
      <sheetId val="2"/>
      <sheetId val="3"/>
    </sheetIdMap>
  </header>
  <header guid="{B244AE9E-275C-48B6-A154-8B62CF257CAB}" dateTime="2013-05-16T14:56:43" maxSheetId="4" userName="Верба Аксана Николаевна" r:id="rId44" minRId="75">
    <sheetIdMap count="3">
      <sheetId val="1"/>
      <sheetId val="2"/>
      <sheetId val="3"/>
    </sheetIdMap>
  </header>
  <header guid="{B18F2C3E-FF46-4F41-B941-119CC89655E1}" dateTime="2013-05-16T15:20:57" maxSheetId="4" userName="Бессмертных Людмила Александровна" r:id="rId45" minRId="76">
    <sheetIdMap count="3">
      <sheetId val="1"/>
      <sheetId val="2"/>
      <sheetId val="3"/>
    </sheetIdMap>
  </header>
  <header guid="{DBFE9954-5DD9-4750-8319-056007157CE7}" dateTime="2013-05-16T15:40:27" maxSheetId="4" userName="Шипицина Екатерина Васильевна" r:id="rId46">
    <sheetIdMap count="3">
      <sheetId val="1"/>
      <sheetId val="2"/>
      <sheetId val="3"/>
    </sheetIdMap>
  </header>
  <header guid="{C022FF80-CDB8-4878-BDED-9F724B8E476A}" dateTime="2013-05-16T15:42:13" maxSheetId="4" userName="Шипицина Екатерина Васильевна" r:id="rId47" minRId="77" maxRId="82">
    <sheetIdMap count="3">
      <sheetId val="1"/>
      <sheetId val="2"/>
      <sheetId val="3"/>
    </sheetIdMap>
  </header>
  <header guid="{698C34B3-0A21-4123-8B81-775B33839442}" dateTime="2013-05-16T17:27:13" maxSheetId="4" userName="Шаповалова Людмила Николаевна" r:id="rId48" minRId="83" maxRId="84">
    <sheetIdMap count="3">
      <sheetId val="1"/>
      <sheetId val="2"/>
      <sheetId val="3"/>
    </sheetIdMap>
  </header>
  <header guid="{E0C9F7F4-3374-4571-A0CC-45EFF1C4FD6A}" dateTime="2013-05-16T17:42:02" maxSheetId="4" userName="Шаповалова Людмила Николаевна" r:id="rId49" minRId="85" maxRId="93">
    <sheetIdMap count="3">
      <sheetId val="1"/>
      <sheetId val="2"/>
      <sheetId val="3"/>
    </sheetIdMap>
  </header>
  <header guid="{F03243C2-50B0-4999-839A-ED57A55B7BFF}" dateTime="2013-05-17T10:12:00" maxSheetId="4" userName="Шипицина Екатерина Васильевна" r:id="rId50" minRId="94" maxRId="101">
    <sheetIdMap count="3">
      <sheetId val="1"/>
      <sheetId val="2"/>
      <sheetId val="3"/>
    </sheetIdMap>
  </header>
  <header guid="{B32D1803-8D5F-4DAB-857F-6EBDAFF45755}" dateTime="2013-05-17T10:12:16" maxSheetId="4" userName="Плесовских ИА" r:id="rId51" minRId="102">
    <sheetIdMap count="3">
      <sheetId val="1"/>
      <sheetId val="2"/>
      <sheetId val="3"/>
    </sheetIdMap>
  </header>
  <header guid="{9D23BB3A-11AF-4303-9A8D-0D538142EA56}" dateTime="2013-05-17T10:17:37" maxSheetId="4" userName="Шульц Любовь Георгиевна" r:id="rId52" minRId="103">
    <sheetIdMap count="3">
      <sheetId val="1"/>
      <sheetId val="2"/>
      <sheetId val="3"/>
    </sheetIdMap>
  </header>
  <header guid="{1B0D8E10-5622-425D-9D80-6605808261E4}" dateTime="2013-05-17T10:19:15" maxSheetId="4" userName="Шипицина Екатерина Васильевна" r:id="rId53" minRId="104">
    <sheetIdMap count="3">
      <sheetId val="1"/>
      <sheetId val="2"/>
      <sheetId val="3"/>
    </sheetIdMap>
  </header>
  <header guid="{BD10F17F-2AB9-48D2-810A-EFF8168DCFE9}" dateTime="2013-05-17T10:36:57" maxSheetId="4" userName="Шипицина Екатерина Васильевна" r:id="rId54" minRId="105" maxRId="106">
    <sheetIdMap count="3">
      <sheetId val="1"/>
      <sheetId val="2"/>
      <sheetId val="3"/>
    </sheetIdMap>
  </header>
  <header guid="{1FBD2CF7-E052-43A7-B8A3-A3E17952A752}" dateTime="2013-05-17T11:36:36" maxSheetId="4" userName="Верба Аксана Николаевна" r:id="rId55" minRId="107" maxRId="116">
    <sheetIdMap count="3">
      <sheetId val="1"/>
      <sheetId val="2"/>
      <sheetId val="3"/>
    </sheetIdMap>
  </header>
  <header guid="{042848D0-D507-4087-B89D-58382CE07B68}" dateTime="2013-05-17T12:04:40" maxSheetId="4" userName="Шипицина Екатерина Васильевна" r:id="rId56" minRId="117" maxRId="119">
    <sheetIdMap count="3">
      <sheetId val="1"/>
      <sheetId val="2"/>
      <sheetId val="3"/>
    </sheetIdMap>
  </header>
  <header guid="{6DF0625C-0A27-49C9-B5F0-4DBB5B0F18AD}" dateTime="2013-05-17T13:28:51" maxSheetId="4" userName="Шаповалова Людмила Николаевна" r:id="rId57" minRId="120">
    <sheetIdMap count="3">
      <sheetId val="1"/>
      <sheetId val="2"/>
      <sheetId val="3"/>
    </sheetIdMap>
  </header>
  <header guid="{173235D0-ED5A-466C-BD73-3890DE7D9814}" dateTime="2013-05-17T13:30:22" maxSheetId="4" userName="Шаповалова Людмила Николаевна" r:id="rId58" minRId="121">
    <sheetIdMap count="3">
      <sheetId val="1"/>
      <sheetId val="2"/>
      <sheetId val="3"/>
    </sheetIdMap>
  </header>
  <header guid="{0DA217F9-0103-49C4-9EC8-B7CF66BBFEC4}" dateTime="2013-05-17T13:32:14" maxSheetId="4" userName="Шаповалова Людмила Николаевна" r:id="rId59" minRId="122" maxRId="128">
    <sheetIdMap count="3">
      <sheetId val="1"/>
      <sheetId val="2"/>
      <sheetId val="3"/>
    </sheetIdMap>
  </header>
  <header guid="{671AA755-2054-492A-A5C7-5920FFE21263}" dateTime="2013-05-17T14:17:20" maxSheetId="4" userName="Шипицина Екатерина Васильевна" r:id="rId60" minRId="129" maxRId="139">
    <sheetIdMap count="3">
      <sheetId val="1"/>
      <sheetId val="2"/>
      <sheetId val="3"/>
    </sheetIdMap>
  </header>
  <header guid="{56B7F085-8C08-4362-A2B7-1EBB8EB6969A}" dateTime="2013-05-17T14:23:28" maxSheetId="4" userName="Шипицина Екатерина Васильевна" r:id="rId61" minRId="140">
    <sheetIdMap count="3">
      <sheetId val="1"/>
      <sheetId val="2"/>
      <sheetId val="3"/>
    </sheetIdMap>
  </header>
  <header guid="{11B388AB-438D-4774-9BFF-B6CC06930BBC}" dateTime="2013-05-17T14:26:23" maxSheetId="4" userName="Шипицина Екатерина Васильевна" r:id="rId62" minRId="141">
    <sheetIdMap count="3">
      <sheetId val="1"/>
      <sheetId val="2"/>
      <sheetId val="3"/>
    </sheetIdMap>
  </header>
  <header guid="{200823D9-C785-48E3-A783-DED268351C1C}" dateTime="2013-05-17T14:28:02" maxSheetId="4" userName="Бессмертных Людмила Александровна" r:id="rId63">
    <sheetIdMap count="3">
      <sheetId val="1"/>
      <sheetId val="2"/>
      <sheetId val="3"/>
    </sheetIdMap>
  </header>
  <header guid="{A22D22D5-0696-442C-9B83-5731F4141B8D}" dateTime="2013-05-17T14:42:50" maxSheetId="4" userName="Карелина Наталья Игоревна" r:id="rId64">
    <sheetIdMap count="3">
      <sheetId val="1"/>
      <sheetId val="2"/>
      <sheetId val="3"/>
    </sheetIdMap>
  </header>
  <header guid="{DDB33644-47A6-4176-929F-55B22C257773}" dateTime="2013-05-17T16:28:12" maxSheetId="4" userName="Шаповалова Людмила Николаевна" r:id="rId65">
    <sheetIdMap count="3">
      <sheetId val="1"/>
      <sheetId val="2"/>
      <sheetId val="3"/>
    </sheetIdMap>
  </header>
  <header guid="{EB0E23E7-2C12-41C3-99B2-23AD7D458538}" dateTime="2013-05-17T17:09:55" maxSheetId="4" userName="Шипицина Екатерина Васильевна" r:id="rId66" minRId="142" maxRId="167">
    <sheetIdMap count="3">
      <sheetId val="1"/>
      <sheetId val="2"/>
      <sheetId val="3"/>
    </sheetIdMap>
  </header>
  <header guid="{7597B816-074A-4885-B0F2-1F9BDE396822}" dateTime="2013-05-17T17:40:39" maxSheetId="4" userName="Шипицина Екатерина Васильевна" r:id="rId67">
    <sheetIdMap count="3">
      <sheetId val="1"/>
      <sheetId val="2"/>
      <sheetId val="3"/>
    </sheetIdMap>
  </header>
  <header guid="{B53FF190-389A-4A94-BA2C-80BD01F83674}" dateTime="2013-05-17T18:16:51" maxSheetId="4" userName="Шипицина Екатерина Васильевна" r:id="rId68">
    <sheetIdMap count="3">
      <sheetId val="1"/>
      <sheetId val="2"/>
      <sheetId val="3"/>
    </sheetIdMap>
  </header>
  <header guid="{CCC74FD4-C4A3-41B4-AE9B-461EF2C51C16}" dateTime="2013-05-30T14:14:10" maxSheetId="4" userName="Крылова Людмила Петровна" r:id="rId69" minRId="168" maxRId="170">
    <sheetIdMap count="3">
      <sheetId val="1"/>
      <sheetId val="2"/>
      <sheetId val="3"/>
    </sheetIdMap>
  </header>
  <header guid="{910834C1-E40D-44EC-81A0-0BD5E7C18F76}" dateTime="2013-05-30T14:14:32" maxSheetId="4" userName="Крылова Людмила Петровна" r:id="rId70" minRId="171">
    <sheetIdMap count="3">
      <sheetId val="1"/>
      <sheetId val="2"/>
      <sheetId val="3"/>
    </sheetIdMap>
  </header>
  <header guid="{112F8390-1A95-4E1B-A2E6-2D470B886D5F}" dateTime="2013-05-31T13:25:09" maxSheetId="4" userName="Кожапенко Ольга Александровна" r:id="rId71">
    <sheetIdMap count="3">
      <sheetId val="1"/>
      <sheetId val="2"/>
      <sheetId val="3"/>
    </sheetIdMap>
  </header>
  <header guid="{943A09AA-D20A-4714-B0D7-E8E0C4145C6E}" dateTime="2013-05-31T13:25:21" maxSheetId="4" userName="Кожапенко Ольга Александровна" r:id="rId72">
    <sheetIdMap count="3">
      <sheetId val="1"/>
      <sheetId val="2"/>
      <sheetId val="3"/>
    </sheetIdMap>
  </header>
  <header guid="{B7591A42-2C09-4CDC-ADCD-5E3B3600F305}" dateTime="2013-05-31T14:21:39" maxSheetId="4" userName="Верба Аксана Николаевна" r:id="rId73" minRId="172">
    <sheetIdMap count="3">
      <sheetId val="1"/>
      <sheetId val="2"/>
      <sheetId val="3"/>
    </sheetIdMap>
  </header>
  <header guid="{0C7311A7-1EA8-4D9B-B3F8-ADE8BF8F9A34}" dateTime="2013-05-31T14:45:19" maxSheetId="4" userName="Шипицина Екатерина Васильевна" r:id="rId74">
    <sheetIdMap count="3">
      <sheetId val="1"/>
      <sheetId val="2"/>
      <sheetId val="3"/>
    </sheetIdMap>
  </header>
  <header guid="{E8AA3F55-15F0-4076-98B5-1FE7FD624EA1}" dateTime="2013-06-04T11:50:09" maxSheetId="4" userName="Карюгина МВ" r:id="rId75" minRId="173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173" sId="1">
    <oc r="B3" t="inlineStr">
      <is>
        <t xml:space="preserve"> от _____________ 2013 № _______</t>
      </is>
    </oc>
    <nc r="B3" t="inlineStr">
      <is>
        <t xml:space="preserve"> от 31.05. 2013 № 394</t>
      </is>
    </nc>
  </rcc>
  <rcv guid="{AF3AB1B9-67F2-48C4-938B-716A39BB2C73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cc rId="94" sId="1">
    <oc r="H11">
      <f>'O:\БЮДЖЕТНЫЙ\УТОЧНЕНИЯ ПО БЮДЖЕТУ\УТОЧНЕНИЯ 2013 год\Уточнение май\[ПОЯСНИТЕЛЬНАЯ ПО РАСХОДАМ- май.xlsx]Лист1'!$C$7</f>
    </oc>
    <nc r="H11">
      <f>'O:\БЮДЖЕТНЫЙ\УТОЧНЕНИЯ ПО БЮДЖЕТУ\УТОЧНЕНИЯ 2013 год\Уточнение май\[ПОЯСНИТЕЛЬНАЯ ПО РАСХОДАМ- май.xlsx]Лист1'!$C$7</f>
    </nc>
  </rcc>
  <rcc rId="95" sId="1">
    <oc r="H22">
      <f>'O:\БЮДЖЕТНЫЙ\УТОЧНЕНИЯ ПО БЮДЖЕТУ\УТОЧНЕНИЯ 2013 год\Уточнение май\[ПОЯСНИТЕЛЬНАЯ ПО РАСХОДАМ- май.xlsx]Лист1'!$C$29</f>
    </oc>
    <nc r="H22">
      <f>'O:\БЮДЖЕТНЫЙ\УТОЧНЕНИЯ ПО БЮДЖЕТУ\УТОЧНЕНИЯ 2013 год\Уточнение май\[ПОЯСНИТЕЛЬНАЯ ПО РАСХОДАМ- май.xlsx]Лист1'!$C$29</f>
    </nc>
  </rcc>
  <rcc rId="96" sId="1">
    <oc r="H29">
      <f>'O:\БЮДЖЕТНЫЙ\УТОЧНЕНИЯ ПО БЮДЖЕТУ\УТОЧНЕНИЯ 2013 год\Уточнение май\[ПОЯСНИТЕЛЬНАЯ ПО РАСХОДАМ- май.xlsx]Лист1'!$C$47</f>
    </oc>
    <nc r="H29">
      <f>'O:\БЮДЖЕТНЫЙ\УТОЧНЕНИЯ ПО БЮДЖЕТУ\УТОЧНЕНИЯ 2013 год\Уточнение май\[ПОЯСНИТЕЛЬНАЯ ПО РАСХОДАМ- май.xlsx]Лист1'!$C$47</f>
    </nc>
  </rcc>
  <rcc rId="97" sId="1">
    <oc r="H36">
      <f>'O:\БЮДЖЕТНЫЙ\УТОЧНЕНИЯ ПО БЮДЖЕТУ\УТОЧНЕНИЯ 2013 год\Уточнение май\[ПОЯСНИТЕЛЬНАЯ ПО РАСХОДАМ- май.xlsx]Лист1'!$C$60</f>
    </oc>
    <nc r="H36">
      <f>'O:\БЮДЖЕТНЫЙ\УТОЧНЕНИЯ ПО БЮДЖЕТУ\УТОЧНЕНИЯ 2013 год\Уточнение май\[ПОЯСНИТЕЛЬНАЯ ПО РАСХОДАМ- май.xlsx]Лист1'!$C$60</f>
    </nc>
  </rcc>
  <rcc rId="98" sId="1">
    <oc r="H41">
      <f>'O:\БЮДЖЕТНЫЙ\УТОЧНЕНИЯ ПО БЮДЖЕТУ\УТОЧНЕНИЯ 2013 год\Уточнение май\[ПОЯСНИТЕЛЬНАЯ ПО РАСХОДАМ- май.xlsx]Лист1'!$C$95</f>
    </oc>
    <nc r="H41">
      <f>'O:\БЮДЖЕТНЫЙ\УТОЧНЕНИЯ ПО БЮДЖЕТУ\УТОЧНЕНИЯ 2013 год\Уточнение май\[ПОЯСНИТЕЛЬНАЯ ПО РАСХОДАМ- май.xlsx]Лист1'!$C$95</f>
    </nc>
  </rcc>
  <rcc rId="99" sId="1">
    <oc r="H44">
      <f>'O:\БЮДЖЕТНЫЙ\УТОЧНЕНИЯ ПО БЮДЖЕТУ\УТОЧНЕНИЯ 2013 год\Уточнение май\[ПОЯСНИТЕЛЬНАЯ ПО РАСХОДАМ- май.xlsx]Лист1'!$C$111</f>
    </oc>
    <nc r="H44">
      <f>'O:\БЮДЖЕТНЫЙ\УТОЧНЕНИЯ ПО БЮДЖЕТУ\УТОЧНЕНИЯ 2013 год\Уточнение май\[ПОЯСНИТЕЛЬНАЯ ПО РАСХОДАМ- май.xlsx]Лист1'!$C$111</f>
    </nc>
  </rcc>
  <rcc rId="100" sId="1">
    <oc r="H51">
      <f>'O:\БЮДЖЕТНЫЙ\УТОЧНЕНИЯ ПО БЮДЖЕТУ\УТОЧНЕНИЯ 2013 год\Уточнение май\[ПОЯСНИТЕЛЬНАЯ ПО РАСХОДАМ- май.xlsx]Лист1'!$C$117</f>
    </oc>
    <nc r="H51">
      <f>'O:\БЮДЖЕТНЫЙ\УТОЧНЕНИЯ ПО БЮДЖЕТУ\УТОЧНЕНИЯ 2013 год\Уточнение май\[ПОЯСНИТЕЛЬНАЯ ПО РАСХОДАМ- май.xlsx]Лист1'!$C$117</f>
    </nc>
  </rcc>
  <rcc rId="101" sId="1">
    <oc r="E65">
      <f>'O:\БЮДЖЕТНЫЙ\УТОЧНЕНИЯ ПО БЮДЖЕТУ\УТОЧНЕНИЯ 2013 год\Уточнение май\[ПОЯСНИТЕЛЬНАЯ ПО РАСХОДАМ- май.xlsx]Лист1'!$C$138</f>
    </oc>
    <nc r="E65">
      <f>'O:\БЮДЖЕТНЫЙ\УТОЧНЕНИЯ ПО БЮДЖЕТУ\УТОЧНЕНИЯ 2013 год\Уточнение май\[ПОЯСНИТЕЛЬНАЯ ПО РАСХОДАМ- май.xlsx]Лист1'!$C$138</f>
    </nc>
  </rcc>
</revisions>
</file>

<file path=xl/revisions/revisionLog110.xml><?xml version="1.0" encoding="utf-8"?>
<revisions xmlns="http://schemas.openxmlformats.org/spreadsheetml/2006/main" xmlns:r="http://schemas.openxmlformats.org/officeDocument/2006/relationships">
  <rcv guid="{FF8B35DB-3E21-4373-B852-CA83D79F438C}" action="delete"/>
  <rcv guid="{FF8B35DB-3E21-4373-B852-CA83D79F438C}" action="add"/>
</revisions>
</file>

<file path=xl/revisions/revisionLog1101.xml><?xml version="1.0" encoding="utf-8"?>
<revisions xmlns="http://schemas.openxmlformats.org/spreadsheetml/2006/main" xmlns:r="http://schemas.openxmlformats.org/officeDocument/2006/relationships">
  <rcc rId="76" sId="1" numFmtId="4">
    <oc r="E14">
      <v>93.8</v>
    </oc>
    <nc r="E14">
      <f>93.8+9.22</f>
    </nc>
  </rcc>
</revisions>
</file>

<file path=xl/revisions/revisionLog11011.xml><?xml version="1.0" encoding="utf-8"?>
<revisions xmlns="http://schemas.openxmlformats.org/spreadsheetml/2006/main" xmlns:r="http://schemas.openxmlformats.org/officeDocument/2006/relationships">
  <rcc rId="75" sId="1">
    <oc r="E38">
      <f>500+398+37+50+250+447+1700+3733.2+533.88+467.2+389.3+110.7+24085.6+408+2310+4268.47+11253.2+2500+770+5366.66</f>
    </oc>
    <nc r="E38">
      <f>500+398+37+50+250+447+1700+3733.2+533.88+467.2+389.3+110.7+24085.6+408+2310+4268.47+11253.2+2500+770+5366.66+116</f>
    </nc>
  </rcc>
</revisions>
</file>

<file path=xl/revisions/revisionLog110111.xml><?xml version="1.0" encoding="utf-8"?>
<revisions xmlns="http://schemas.openxmlformats.org/spreadsheetml/2006/main" xmlns:r="http://schemas.openxmlformats.org/officeDocument/2006/relationships">
  <rcc rId="74" sId="1" numFmtId="4">
    <nc r="E27">
      <v>7000</v>
    </nc>
  </rcc>
</revisions>
</file>

<file path=xl/revisions/revisionLog111.xml><?xml version="1.0" encoding="utf-8"?>
<revisions xmlns="http://schemas.openxmlformats.org/spreadsheetml/2006/main" xmlns:r="http://schemas.openxmlformats.org/officeDocument/2006/relationships">
  <rcc rId="121" sId="1">
    <oc r="H18">
      <f>'O:\УТОЧНЕНИЯ 2013 год\Уточнение май\[ПОЯСНИТЕЛЬНАЯ ПО РАСХОДАМ- май.xlsx]Лист1'!$C$19</f>
    </oc>
    <nc r="H18">
      <f>'O:\БЮДЖЕТНЫЙ\УТОЧНЕНИЯ ПО БЮДЖЕТУ\УТОЧНЕНИЯ 2013 год\Уточнение май\[ПОЯСНИТЕЛЬНАЯ ПО РАСХОДАМ- май.xlsx]Лист1'!$C$19</f>
    </nc>
  </rcc>
  <rcv guid="{7356EE7D-D2F2-47D8-AFA2-8895725CB0F7}" action="delete"/>
  <rcv guid="{7356EE7D-D2F2-47D8-AFA2-8895725CB0F7}" action="add"/>
</revisions>
</file>

<file path=xl/revisions/revisionLog1111.xml><?xml version="1.0" encoding="utf-8"?>
<revisions xmlns="http://schemas.openxmlformats.org/spreadsheetml/2006/main" xmlns:r="http://schemas.openxmlformats.org/officeDocument/2006/relationships">
  <rcc rId="1" sId="1" numFmtId="4">
    <nc r="E24">
      <v>2101.6999999999998</v>
    </nc>
  </rcc>
  <rcv guid="{7212194D-46BF-4EDA-9A99-A8E7A9937687}" action="add"/>
</revisions>
</file>

<file path=xl/revisions/revisionLog11111.xml><?xml version="1.0" encoding="utf-8"?>
<revisions xmlns="http://schemas.openxmlformats.org/spreadsheetml/2006/main" xmlns:r="http://schemas.openxmlformats.org/officeDocument/2006/relationships"/>
</file>

<file path=xl/revisions/revisionLog1112.xml><?xml version="1.0" encoding="utf-8"?>
<revisions xmlns="http://schemas.openxmlformats.org/spreadsheetml/2006/main" xmlns:r="http://schemas.openxmlformats.org/officeDocument/2006/relationships">
  <rcc rId="120" sId="1" numFmtId="4">
    <oc r="E21">
      <v>-46.26</v>
    </oc>
    <nc r="E21"/>
  </rcc>
  <rcv guid="{7356EE7D-D2F2-47D8-AFA2-8895725CB0F7}" action="delete"/>
  <rcv guid="{7356EE7D-D2F2-47D8-AFA2-8895725CB0F7}" action="add"/>
</revisions>
</file>

<file path=xl/revisions/revisionLog11121.xml><?xml version="1.0" encoding="utf-8"?>
<revisions xmlns="http://schemas.openxmlformats.org/spreadsheetml/2006/main" xmlns:r="http://schemas.openxmlformats.org/officeDocument/2006/relationships">
  <rcc rId="117" sId="1" numFmtId="4">
    <nc r="E68">
      <v>1045944.06</v>
    </nc>
  </rcc>
  <rcc rId="118" sId="1">
    <nc r="C68" t="inlineStr">
      <is>
        <t>контроль</t>
      </is>
    </nc>
  </rcc>
  <rcc rId="119" sId="1">
    <nc r="E70">
      <f>E68-E61</f>
    </nc>
  </rcc>
</revisions>
</file>

<file path=xl/revisions/revisionLog111211.xml><?xml version="1.0" encoding="utf-8"?>
<revisions xmlns="http://schemas.openxmlformats.org/spreadsheetml/2006/main" xmlns:r="http://schemas.openxmlformats.org/officeDocument/2006/relationships">
  <rcc rId="2" sId="1" numFmtId="4">
    <oc r="E30">
      <v>551550</v>
    </oc>
    <nc r="E30">
      <f>551550+75935.76</f>
    </nc>
  </rcc>
</revisions>
</file>

<file path=xl/revisions/revisionLog112.xml><?xml version="1.0" encoding="utf-8"?>
<revisions xmlns="http://schemas.openxmlformats.org/spreadsheetml/2006/main" xmlns:r="http://schemas.openxmlformats.org/officeDocument/2006/relationships">
  <rcc rId="104" sId="1" numFmtId="4">
    <nc r="E35">
      <v>3000</v>
    </nc>
  </rcc>
</revisions>
</file>

<file path=xl/revisions/revisionLog1121.xml><?xml version="1.0" encoding="utf-8"?>
<revisions xmlns="http://schemas.openxmlformats.org/spreadsheetml/2006/main" xmlns:r="http://schemas.openxmlformats.org/officeDocument/2006/relationships">
  <rcc rId="85" sId="1">
    <oc r="H11">
      <f>'O:\БЮДЖЕТНЫЙ\УТОЧНЕНИЯ ПО БЮДЖЕТУ\УТОЧНЕНИЯ 2013 год\Уточнение май\[ПОЯСНИТЕЛЬНАЯ ПО РАСХОДАМ- май.xlsx]Лист1'!$C$7</f>
    </oc>
    <nc r="H11">
      <f>'O:\БЮДЖЕТНЫЙ\УТОЧНЕНИЯ ПО БЮДЖЕТУ\УТОЧНЕНИЯ 2013 год\Уточнение май\[ПОЯСНИТЕЛЬНАЯ ПО РАСХОДАМ- май.xlsx]Лист1'!$C$7</f>
    </nc>
  </rcc>
  <rcc rId="86" sId="1">
    <oc r="H22">
      <f>'O:\БЮДЖЕТНЫЙ\УТОЧНЕНИЯ ПО БЮДЖЕТУ\УТОЧНЕНИЯ 2013 год\Уточнение май\[ПОЯСНИТЕЛЬНАЯ ПО РАСХОДАМ- май.xlsx]Лист1'!$C$29</f>
    </oc>
    <nc r="H22">
      <f>'O:\БЮДЖЕТНЫЙ\УТОЧНЕНИЯ ПО БЮДЖЕТУ\УТОЧНЕНИЯ 2013 год\Уточнение май\[ПОЯСНИТЕЛЬНАЯ ПО РАСХОДАМ- май.xlsx]Лист1'!$C$29</f>
    </nc>
  </rcc>
  <rcc rId="87" sId="1">
    <oc r="H29">
      <f>'O:\БЮДЖЕТНЫЙ\УТОЧНЕНИЯ ПО БЮДЖЕТУ\УТОЧНЕНИЯ 2013 год\Уточнение май\[ПОЯСНИТЕЛЬНАЯ ПО РАСХОДАМ- май.xlsx]Лист1'!$C$47</f>
    </oc>
    <nc r="H29">
      <f>'O:\БЮДЖЕТНЫЙ\УТОЧНЕНИЯ ПО БЮДЖЕТУ\УТОЧНЕНИЯ 2013 год\Уточнение май\[ПОЯСНИТЕЛЬНАЯ ПО РАСХОДАМ- май.xlsx]Лист1'!$C$47</f>
    </nc>
  </rcc>
  <rcc rId="88" sId="1">
    <oc r="H41">
      <f>'O:\БЮДЖЕТНЫЙ\УТОЧНЕНИЯ ПО БЮДЖЕТУ\УТОЧНЕНИЯ 2013 год\Уточнение май\[ПОЯСНИТЕЛЬНАЯ ПО РАСХОДАМ- май.xlsx]Лист1'!$C$93</f>
    </oc>
    <nc r="H41">
      <f>'O:\БЮДЖЕТНЫЙ\УТОЧНЕНИЯ ПО БЮДЖЕТУ\УТОЧНЕНИЯ 2013 год\Уточнение май\[ПОЯСНИТЕЛЬНАЯ ПО РАСХОДАМ- май.xlsx]Лист1'!$C$93</f>
    </nc>
  </rcc>
  <rcc rId="89" sId="1">
    <oc r="H44">
      <f>'O:\БЮДЖЕТНЫЙ\УТОЧНЕНИЯ ПО БЮДЖЕТУ\УТОЧНЕНИЯ 2013 год\Уточнение май\[ПОЯСНИТЕЛЬНАЯ ПО РАСХОДАМ- май.xlsx]Лист1'!$C$109</f>
    </oc>
    <nc r="H44">
      <f>'O:\БЮДЖЕТНЫЙ\УТОЧНЕНИЯ ПО БЮДЖЕТУ\УТОЧНЕНИЯ 2013 год\Уточнение май\[ПОЯСНИТЕЛЬНАЯ ПО РАСХОДАМ- май.xlsx]Лист1'!$C$109</f>
    </nc>
  </rcc>
  <rcc rId="90" sId="1">
    <oc r="H51">
      <f>'O:\БЮДЖЕТНЫЙ\УТОЧНЕНИЯ ПО БЮДЖЕТУ\УТОЧНЕНИЯ 2013 год\Уточнение май\[ПОЯСНИТЕЛЬНАЯ ПО РАСХОДАМ- май.xlsx]Лист1'!$C$115</f>
    </oc>
    <nc r="H51">
      <f>'O:\БЮДЖЕТНЫЙ\УТОЧНЕНИЯ ПО БЮДЖЕТУ\УТОЧНЕНИЯ 2013 год\Уточнение май\[ПОЯСНИТЕЛЬНАЯ ПО РАСХОДАМ- май.xlsx]Лист1'!$C$115</f>
    </nc>
  </rcc>
  <rcc rId="91" sId="1">
    <oc r="H36">
      <f>'O:\УТОЧНЕНИЯ ПО БЮДЖЕТУ\УТОЧНЕНИЯ 2013 год\Уточнение май\[ПОЯСНИТЕЛЬНАЯ ПО РАСХОДАМ- май.xlsx]Лист1'!$C$58</f>
    </oc>
    <nc r="H36">
      <f>'O:\БЮДЖЕТНЫЙ\УТОЧНЕНИЯ ПО БЮДЖЕТУ\УТОЧНЕНИЯ 2013 год\Уточнение май\[ПОЯСНИТЕЛЬНАЯ ПО РАСХОДАМ- май.xlsx]Лист1'!$C$60</f>
    </nc>
  </rcc>
  <rcc rId="92" sId="1" numFmtId="4">
    <oc r="E65">
      <v>953196.83</v>
    </oc>
    <nc r="E65">
      <f>'O:\БЮДЖЕТНЫЙ\УТОЧНЕНИЯ ПО БЮДЖЕТУ\УТОЧНЕНИЯ 2013 год\Уточнение май\[ПОЯСНИТЕЛЬНАЯ ПО РАСХОДАМ- май.xlsx]Лист1'!$C$138</f>
    </nc>
  </rcc>
  <rcc rId="93" sId="1">
    <oc r="E63">
      <f>'O:\УТОЧНЕНИЯ 2013 год\Уточнение май\[ПОЯСНИТЕЛЬНАЯ ПО РАСХОДАМ- май.xlsx]Лист1'!$C$130-E61</f>
    </oc>
    <nc r="E63">
      <f>E61-E65</f>
    </nc>
  </rcc>
  <rcv guid="{7356EE7D-D2F2-47D8-AFA2-8895725CB0F7}" action="delete"/>
  <rcv guid="{7356EE7D-D2F2-47D8-AFA2-8895725CB0F7}" action="add"/>
</revisions>
</file>

<file path=xl/revisions/revisionLog11211.xml><?xml version="1.0" encoding="utf-8"?>
<revisions xmlns="http://schemas.openxmlformats.org/spreadsheetml/2006/main" xmlns:r="http://schemas.openxmlformats.org/officeDocument/2006/relationships">
  <rcc rId="83" sId="1">
    <oc r="E31">
      <f>1463+124.35+5241.33+3508.67+6786+31042.1</f>
    </oc>
    <nc r="E31">
      <f>1463+124.35+5241.33+3508.67+6786+31042.1+79023</f>
    </nc>
  </rcc>
  <rcc rId="84" sId="1">
    <oc r="E37">
      <f>731.53+17305.5+3794</f>
    </oc>
    <nc r="E37">
      <f>731.53+17305.5+3794+10215</f>
    </nc>
  </rcc>
  <rcv guid="{7356EE7D-D2F2-47D8-AFA2-8895725CB0F7}" action="delete"/>
  <rcv guid="{7356EE7D-D2F2-47D8-AFA2-8895725CB0F7}" action="add"/>
</revisions>
</file>

<file path=xl/revisions/revisionLog113.xml><?xml version="1.0" encoding="utf-8"?>
<revisions xmlns="http://schemas.openxmlformats.org/spreadsheetml/2006/main" xmlns:r="http://schemas.openxmlformats.org/officeDocument/2006/relationships">
  <rcc rId="142" sId="1">
    <oc r="H22">
      <f>'O:\БЮДЖЕТНЫЙ\УТОЧНЕНИЯ ПО БЮДЖЕТУ\УТОЧНЕНИЯ 2013 год\Уточнение май\[ПОЯСНИТЕЛЬНАЯ ПО РАСХОДАМ- май.xlsx]Лист1'!$C$23</f>
    </oc>
    <nc r="H22"/>
  </rcc>
  <rcc rId="143" sId="1">
    <oc r="I22">
      <f>H22-E22</f>
    </oc>
    <nc r="I22"/>
  </rcc>
  <rcc rId="144" sId="1">
    <oc r="H29">
      <f>'O:\БЮДЖЕТНЫЙ\УТОЧНЕНИЯ ПО БЮДЖЕТУ\УТОЧНЕНИЯ 2013 год\Уточнение май\[ПОЯСНИТЕЛЬНАЯ ПО РАСХОДАМ- май.xlsx]Лист1'!$C$36</f>
    </oc>
    <nc r="H29"/>
  </rcc>
  <rcc rId="145" sId="1">
    <oc r="I29">
      <f>H29-E29</f>
    </oc>
    <nc r="I29"/>
  </rcc>
  <rcc rId="146" sId="1">
    <oc r="H34">
      <f>'O:\БЮДЖЕТНЫЙ\УТОЧНЕНИЯ ПО БЮДЖЕТУ\УТОЧНЕНИЯ 2013 год\Уточнение май\[ПОЯСНИТЕЛЬНАЯ ПО РАСХОДАМ- май.xlsx]Лист1'!$C$48</f>
    </oc>
    <nc r="H34"/>
  </rcc>
  <rcc rId="147" sId="1">
    <oc r="I34">
      <f>H34-E34</f>
    </oc>
    <nc r="I34"/>
  </rcc>
  <rcc rId="148" sId="1">
    <oc r="H36">
      <f>'O:\БЮДЖЕТНЫЙ\УТОЧНЕНИЯ ПО БЮДЖЕТУ\УТОЧНЕНИЯ 2013 год\Уточнение май\[ПОЯСНИТЕЛЬНАЯ ПО РАСХОДАМ- май.xlsx]Лист1'!$C$51</f>
    </oc>
    <nc r="H36"/>
  </rcc>
  <rcc rId="149" sId="1">
    <oc r="I36">
      <f>H36-E36</f>
    </oc>
    <nc r="I36"/>
  </rcc>
  <rcc rId="150" sId="1">
    <oc r="H41">
      <f>'O:\БЮДЖЕТНЫЙ\УТОЧНЕНИЯ ПО БЮДЖЕТУ\УТОЧНЕНИЯ 2013 год\Уточнение май\[ПОЯСНИТЕЛЬНАЯ ПО РАСХОДАМ- май.xlsx]Лист1'!$C$85</f>
    </oc>
    <nc r="H41"/>
  </rcc>
  <rcc rId="151" sId="1">
    <oc r="I41">
      <f>H41-E41</f>
    </oc>
    <nc r="I41"/>
  </rcc>
  <rcc rId="152" sId="1">
    <oc r="H44">
      <f>'O:\БЮДЖЕТНЫЙ\УТОЧНЕНИЯ ПО БЮДЖЕТУ\УТОЧНЕНИЯ 2013 год\Уточнение май\[ПОЯСНИТЕЛЬНАЯ ПО РАСХОДАМ- май.xlsx]Лист1'!$C$97</f>
    </oc>
    <nc r="H44"/>
  </rcc>
  <rcc rId="153" sId="1">
    <oc r="I44">
      <f>H44-E44</f>
    </oc>
    <nc r="I44"/>
  </rcc>
  <rcc rId="154" sId="1">
    <oc r="H51">
      <f>'O:\БЮДЖЕТНЫЙ\УТОЧНЕНИЯ ПО БЮДЖЕТУ\УТОЧНЕНИЯ 2013 год\Уточнение май\[ПОЯСНИТЕЛЬНАЯ ПО РАСХОДАМ- май.xlsx]Лист1'!$C$104</f>
    </oc>
    <nc r="H51"/>
  </rcc>
  <rcc rId="155" sId="1">
    <oc r="I51">
      <f>H51-E51</f>
    </oc>
    <nc r="I51"/>
  </rcc>
  <rcc rId="156" sId="1">
    <oc r="H56">
      <f>'O:\УТОЧНЕНИЯ 2013 год\Уточнение май\[ПОЯСНИТЕЛЬНАЯ ПО РАСХОДАМ- май.xlsx]Лист1'!$C$125</f>
    </oc>
    <nc r="H56"/>
  </rcc>
  <rcc rId="157" sId="1">
    <oc r="I56">
      <f>H56-E56</f>
    </oc>
    <nc r="I56"/>
  </rcc>
  <rcc rId="158" sId="1">
    <oc r="E63">
      <f>E61-E65</f>
    </oc>
    <nc r="E63"/>
  </rcc>
  <rcc rId="159" sId="1">
    <oc r="E65">
      <f>'O:\БЮДЖЕТНЫЙ\УТОЧНЕНИЯ ПО БЮДЖЕТУ\УТОЧНЕНИЯ 2013 год\Уточнение май\[ПОЯСНИТЕЛЬНАЯ ПО РАСХОДАМ- май.xlsx]Лист1'!$C$123</f>
    </oc>
    <nc r="E65"/>
  </rcc>
  <rcc rId="160" sId="1" numFmtId="4">
    <oc r="E68">
      <v>1045993.06</v>
    </oc>
    <nc r="E68"/>
  </rcc>
  <rcc rId="161" sId="1">
    <oc r="E70">
      <f>E68-E61</f>
    </oc>
    <nc r="E70"/>
  </rcc>
  <rcc rId="162" sId="1">
    <oc r="C68" t="inlineStr">
      <is>
        <t>контроль</t>
      </is>
    </oc>
    <nc r="C68"/>
  </rcc>
  <rcc rId="163" sId="1">
    <oc r="H11">
      <f>'O:\БЮДЖЕТНЫЙ\УТОЧНЕНИЯ ПО БЮДЖЕТУ\УТОЧНЕНИЯ 2013 год\Уточнение май\[ПОЯСНИТЕЛЬНАЯ ПО РАСХОДАМ- май.xlsx]Лист1'!$C$7</f>
    </oc>
    <nc r="H11"/>
  </rcc>
  <rcc rId="164" sId="1">
    <oc r="I11">
      <f>H11-E11</f>
    </oc>
    <nc r="I11"/>
  </rcc>
  <rcc rId="165" sId="1">
    <oc r="H18">
      <f>'O:\БЮДЖЕТНЫЙ\УТОЧНЕНИЯ ПО БЮДЖЕТУ\УТОЧНЕНИЯ 2013 год\Уточнение май\[ПОЯСНИТЕЛЬНАЯ ПО РАСХОДАМ- май.xlsx]Лист1'!$C$19</f>
    </oc>
    <nc r="H18"/>
  </rcc>
  <rcc rId="166" sId="1">
    <oc r="I18">
      <f>H18-E18</f>
    </oc>
    <nc r="I18"/>
  </rcc>
  <rcc rId="167" sId="1">
    <oc r="A2" t="inlineStr">
      <is>
        <t>к   решению Думы города Нижневартовска</t>
      </is>
    </oc>
    <nc r="A2" t="inlineStr">
      <is>
        <t>к   проекту решения Думы города Нижневартовска</t>
      </is>
    </nc>
  </rcc>
  <rcv guid="{FF8B35DB-3E21-4373-B852-CA83D79F438C}" action="delete"/>
  <rcv guid="{FF8B35DB-3E21-4373-B852-CA83D79F438C}" action="add"/>
</revisions>
</file>

<file path=xl/revisions/revisionLog1131.xml><?xml version="1.0" encoding="utf-8"?>
<revisions xmlns="http://schemas.openxmlformats.org/spreadsheetml/2006/main" xmlns:r="http://schemas.openxmlformats.org/officeDocument/2006/relationships">
  <rcc rId="103" sId="1">
    <oc r="E17">
      <f>429.26+500+1060</f>
    </oc>
    <nc r="E17">
      <f>429.26+500+1060-1651.9</f>
    </nc>
  </rcc>
  <rcv guid="{E0F40F4C-5E0D-4E27-A46D-03129EFDE879}" action="delete"/>
  <rcv guid="{E0F40F4C-5E0D-4E27-A46D-03129EFDE879}" action="add"/>
</revisions>
</file>

<file path=xl/revisions/revisionLog11311.xml><?xml version="1.0" encoding="utf-8"?>
<revisions xmlns="http://schemas.openxmlformats.org/spreadsheetml/2006/main" xmlns:r="http://schemas.openxmlformats.org/officeDocument/2006/relationships">
  <rcc rId="7" sId="1" numFmtId="4">
    <oc r="E24">
      <v>2101.6999999999998</v>
    </oc>
    <nc r="E24">
      <f>31300+2101.7</f>
    </nc>
  </rcc>
  <rcc rId="8" sId="1">
    <oc r="E28">
      <f>1959.6+4010</f>
    </oc>
    <nc r="E28">
      <f>1959.6+4010-4546</f>
    </nc>
  </rcc>
</revisions>
</file>

<file path=xl/revisions/revisionLog114.xml><?xml version="1.0" encoding="utf-8"?>
<revisions xmlns="http://schemas.openxmlformats.org/spreadsheetml/2006/main" xmlns:r="http://schemas.openxmlformats.org/officeDocument/2006/relationships">
  <rcv guid="{FF8B35DB-3E21-4373-B852-CA83D79F438C}" action="delete"/>
  <rcv guid="{FF8B35DB-3E21-4373-B852-CA83D79F438C}" action="add"/>
</revisions>
</file>

<file path=xl/revisions/revisionLog1141.xml><?xml version="1.0" encoding="utf-8"?>
<revisions xmlns="http://schemas.openxmlformats.org/spreadsheetml/2006/main" xmlns:r="http://schemas.openxmlformats.org/officeDocument/2006/relationships">
  <rcc rId="129" sId="1" numFmtId="4">
    <oc r="E68">
      <v>1045944.06</v>
    </oc>
    <nc r="E68">
      <v>1045993.06</v>
    </nc>
  </rcc>
  <rcc rId="130" sId="1">
    <oc r="H11">
      <f>'O:\БЮДЖЕТНЫЙ\УТОЧНЕНИЯ ПО БЮДЖЕТУ\УТОЧНЕНИЯ 2013 год\Уточнение май\[ПОЯСНИТЕЛЬНАЯ ПО РАСХОДАМ- май.xlsx]Лист1'!$C$7</f>
    </oc>
    <nc r="H11">
      <f>'O:\БЮДЖЕТНЫЙ\УТОЧНЕНИЯ ПО БЮДЖЕТУ\УТОЧНЕНИЯ 2013 год\Уточнение май\[ПОЯСНИТЕЛЬНАЯ ПО РАСХОДАМ- май.xlsx]Лист1'!$C$7</f>
    </nc>
  </rcc>
  <rcc rId="131" sId="1">
    <oc r="H18">
      <f>'O:\БЮДЖЕТНЫЙ\УТОЧНЕНИЯ ПО БЮДЖЕТУ\УТОЧНЕНИЯ 2013 год\Уточнение май\[ПОЯСНИТЕЛЬНАЯ ПО РАСХОДАМ- май.xlsx]Лист1'!$C$19</f>
    </oc>
    <nc r="H18">
      <f>'O:\БЮДЖЕТНЫЙ\УТОЧНЕНИЯ ПО БЮДЖЕТУ\УТОЧНЕНИЯ 2013 год\Уточнение май\[ПОЯСНИТЕЛЬНАЯ ПО РАСХОДАМ- май.xlsx]Лист1'!$C$19</f>
    </nc>
  </rcc>
  <rcc rId="132" sId="1">
    <oc r="H22">
      <f>'O:\БЮДЖЕТНЫЙ\УТОЧНЕНИЯ ПО БЮДЖЕТУ\УТОЧНЕНИЯ 2013 год\Уточнение май\[ПОЯСНИТЕЛЬНАЯ ПО РАСХОДАМ- май.xlsx]Лист1'!$C$23</f>
    </oc>
    <nc r="H22">
      <f>'O:\БЮДЖЕТНЫЙ\УТОЧНЕНИЯ ПО БЮДЖЕТУ\УТОЧНЕНИЯ 2013 год\Уточнение май\[ПОЯСНИТЕЛЬНАЯ ПО РАСХОДАМ- май.xlsx]Лист1'!$C$23</f>
    </nc>
  </rcc>
  <rcc rId="133" sId="1">
    <oc r="E65">
      <f>'O:\БЮДЖЕТНЫЙ\УТОЧНЕНИЯ ПО БЮДЖЕТУ\УТОЧНЕНИЯ 2013 год\Уточнение май\[ПОЯСНИТЕЛЬНАЯ ПО РАСХОДАМ- май.xlsx]Лист1'!$C$140</f>
    </oc>
    <nc r="E65">
      <f>'O:\БЮДЖЕТНЫЙ\УТОЧНЕНИЯ ПО БЮДЖЕТУ\УТОЧНЕНИЯ 2013 год\Уточнение май\[ПОЯСНИТЕЛЬНАЯ ПО РАСХОДАМ- май.xlsx]Лист1'!$C$140</f>
    </nc>
  </rcc>
  <rcc rId="134" sId="1">
    <oc r="H51">
      <f>'O:\БЮДЖЕТНЫЙ\УТОЧНЕНИЯ ПО БЮДЖЕТУ\УТОЧНЕНИЯ 2013 год\Уточнение май\[ПОЯСНИТЕЛЬНАЯ ПО РАСХОДАМ- май.xlsx]Лист1'!$C$113</f>
    </oc>
    <nc r="H51">
      <f>'O:\БЮДЖЕТНЫЙ\УТОЧНЕНИЯ ПО БЮДЖЕТУ\УТОЧНЕНИЯ 2013 год\Уточнение май\[ПОЯСНИТЕЛЬНАЯ ПО РАСХОДАМ- май.xlsx]Лист1'!$C$104</f>
    </nc>
  </rcc>
  <rcc rId="135" sId="1">
    <oc r="H29">
      <f>'O:\БЮДЖЕТНЫЙ\УТОЧНЕНИЯ ПО БЮДЖЕТУ\УТОЧНЕНИЯ 2013 год\Уточнение май\[ПОЯСНИТЕЛЬНАЯ ПО РАСХОДАМ- май.xlsx]Лист1'!$C$41</f>
    </oc>
    <nc r="H29">
      <f>'O:\БЮДЖЕТНЫЙ\УТОЧНЕНИЯ ПО БЮДЖЕТУ\УТОЧНЕНИЯ 2013 год\Уточнение май\[ПОЯСНИТЕЛЬНАЯ ПО РАСХОДАМ- май.xlsx]Лист1'!$C$36</f>
    </nc>
  </rcc>
  <rcc rId="136" sId="1">
    <oc r="H34">
      <f>'O:\БЮДЖЕТНЫЙ\УТОЧНЕНИЯ ПО БЮДЖЕТУ\УТОЧНЕНИЯ 2013 год\Уточнение май\[ПОЯСНИТЕЛЬНАЯ ПО РАСХОДАМ- май.xlsx]Лист1'!$C$53</f>
    </oc>
    <nc r="H34">
      <f>'O:\БЮДЖЕТНЫЙ\УТОЧНЕНИЯ ПО БЮДЖЕТУ\УТОЧНЕНИЯ 2013 год\Уточнение май\[ПОЯСНИТЕЛЬНАЯ ПО РАСХОДАМ- май.xlsx]Лист1'!$C$48</f>
    </nc>
  </rcc>
  <rcc rId="137" sId="1">
    <oc r="H36">
      <f>'O:\БЮДЖЕТНЫЙ\УТОЧНЕНИЯ ПО БЮДЖЕТУ\УТОЧНЕНИЯ 2013 год\Уточнение май\[ПОЯСНИТЕЛЬНАЯ ПО РАСХОДАМ- май.xlsx]Лист1'!$C$56</f>
    </oc>
    <nc r="H36">
      <f>'O:\БЮДЖЕТНЫЙ\УТОЧНЕНИЯ ПО БЮДЖЕТУ\УТОЧНЕНИЯ 2013 год\Уточнение май\[ПОЯСНИТЕЛЬНАЯ ПО РАСХОДАМ- май.xlsx]Лист1'!$C$51</f>
    </nc>
  </rcc>
  <rcc rId="138" sId="1">
    <oc r="H41">
      <f>'O:\БЮДЖЕТНЫЙ\УТОЧНЕНИЯ ПО БЮДЖЕТУ\УТОЧНЕНИЯ 2013 год\Уточнение май\[ПОЯСНИТЕЛЬНАЯ ПО РАСХОДАМ- май.xlsx]Лист1'!$C$90</f>
    </oc>
    <nc r="H41">
      <f>'O:\БЮДЖЕТНЫЙ\УТОЧНЕНИЯ ПО БЮДЖЕТУ\УТОЧНЕНИЯ 2013 год\Уточнение май\[ПОЯСНИТЕЛЬНАЯ ПО РАСХОДАМ- май.xlsx]Лист1'!$C$85</f>
    </nc>
  </rcc>
  <rcc rId="139" sId="1">
    <oc r="H44">
      <f>'O:\БЮДЖЕТНЫЙ\УТОЧНЕНИЯ ПО БЮДЖЕТУ\УТОЧНЕНИЯ 2013 год\Уточнение май\[ПОЯСНИТЕЛЬНАЯ ПО РАСХОДАМ- май.xlsx]Лист1'!$C$106</f>
    </oc>
    <nc r="H44">
      <f>'O:\БЮДЖЕТНЫЙ\УТОЧНЕНИЯ ПО БЮДЖЕТУ\УТОЧНЕНИЯ 2013 год\Уточнение май\[ПОЯСНИТЕЛЬНАЯ ПО РАСХОДАМ- май.xlsx]Лист1'!$C$97</f>
    </nc>
  </rcc>
</revisions>
</file>

<file path=xl/revisions/revisionLog11411.xml><?xml version="1.0" encoding="utf-8"?>
<revisions xmlns="http://schemas.openxmlformats.org/spreadsheetml/2006/main" xmlns:r="http://schemas.openxmlformats.org/officeDocument/2006/relationships">
  <rcc rId="102" sId="1">
    <oc r="E39">
      <f>18142.2+12000.5+169.13+900</f>
    </oc>
    <nc r="E39">
      <f>18142.2+12000.5+169.12+900</f>
    </nc>
  </rcc>
</revisions>
</file>

<file path=xl/revisions/revisionLog115.xml><?xml version="1.0" encoding="utf-8"?>
<revisions xmlns="http://schemas.openxmlformats.org/spreadsheetml/2006/main" xmlns:r="http://schemas.openxmlformats.org/officeDocument/2006/relationships">
  <rcv guid="{7356EE7D-D2F2-47D8-AFA2-8895725CB0F7}" action="delete"/>
  <rcv guid="{7356EE7D-D2F2-47D8-AFA2-8895725CB0F7}" action="add"/>
</revisions>
</file>

<file path=xl/revisions/revisionLog1151.xml><?xml version="1.0" encoding="utf-8"?>
<revisions xmlns="http://schemas.openxmlformats.org/spreadsheetml/2006/main" xmlns:r="http://schemas.openxmlformats.org/officeDocument/2006/relationships">
  <rcv guid="{FCAD77D8-3EBC-4915-A570-9584F5AB09C4}" action="add"/>
</revisions>
</file>

<file path=xl/revisions/revisionLog116.xml><?xml version="1.0" encoding="utf-8"?>
<revisions xmlns="http://schemas.openxmlformats.org/spreadsheetml/2006/main" xmlns:r="http://schemas.openxmlformats.org/officeDocument/2006/relationships">
  <rcc rId="172" sId="1">
    <oc r="A2" t="inlineStr">
      <is>
        <t>к   проекту решения Думы города Нижневартовска</t>
      </is>
    </oc>
    <nc r="A2" t="inlineStr">
      <is>
        <t>к    решению Думы города Нижневартовска</t>
      </is>
    </nc>
  </rcc>
  <rcv guid="{6D7E4F29-8DA7-4B78-9CBB-6FB231D12A58}" action="delete"/>
  <rcv guid="{6D7E4F29-8DA7-4B78-9CBB-6FB231D12A58}" action="add"/>
</revisions>
</file>

<file path=xl/revisions/revisionLog1161.xml><?xml version="1.0" encoding="utf-8"?>
<revisions xmlns="http://schemas.openxmlformats.org/spreadsheetml/2006/main" xmlns:r="http://schemas.openxmlformats.org/officeDocument/2006/relationships">
  <rcc rId="168" sId="1">
    <nc r="F64">
      <v>14406754.07</v>
    </nc>
  </rcc>
  <rcc rId="169" sId="1" numFmtId="4">
    <nc r="E32">
      <v>-662</v>
    </nc>
  </rcc>
  <rcc rId="170" sId="1" numFmtId="4">
    <oc r="E26">
      <v>30000</v>
    </oc>
    <nc r="E26">
      <f>30000+662</f>
    </nc>
  </rcc>
  <rcv guid="{7212194D-46BF-4EDA-9A99-A8E7A9937687}" action="delete"/>
  <rcv guid="{7212194D-46BF-4EDA-9A99-A8E7A9937687}" action="add"/>
</revisions>
</file>

<file path=xl/revisions/revisionLog11611.xml><?xml version="1.0" encoding="utf-8"?>
<revisions xmlns="http://schemas.openxmlformats.org/spreadsheetml/2006/main" xmlns:r="http://schemas.openxmlformats.org/officeDocument/2006/relationships">
  <rcv guid="{FF8B35DB-3E21-4373-B852-CA83D79F438C}" action="delete"/>
  <rcv guid="{FF8B35DB-3E21-4373-B852-CA83D79F438C}" action="add"/>
</revisions>
</file>

<file path=xl/revisions/revisionLog117.xml><?xml version="1.0" encoding="utf-8"?>
<revisions xmlns="http://schemas.openxmlformats.org/spreadsheetml/2006/main" xmlns:r="http://schemas.openxmlformats.org/officeDocument/2006/relationships">
  <rcc rId="171" sId="1">
    <oc r="F64">
      <v>14406754.07</v>
    </oc>
    <nc r="F64"/>
  </rcc>
  <rcv guid="{7212194D-46BF-4EDA-9A99-A8E7A9937687}" action="delete"/>
  <rcv guid="{7212194D-46BF-4EDA-9A99-A8E7A9937687}" action="add"/>
</revisions>
</file>

<file path=xl/revisions/revisionLog12.xml><?xml version="1.0" encoding="utf-8"?>
<revisions xmlns="http://schemas.openxmlformats.org/spreadsheetml/2006/main" xmlns:r="http://schemas.openxmlformats.org/officeDocument/2006/relationships">
  <rcc rId="33" sId="1">
    <nc r="E37">
      <f>731.53+17305.5</f>
    </nc>
  </rcc>
  <rcc rId="34" sId="1">
    <oc r="E38">
      <f>500+398+37+50+250+447+1700+3733.2+533.88+467.2+389.3+110.7+24085.6+408+2310</f>
    </oc>
    <nc r="E38">
      <f>500+398+37+50+250+447+1700+3733.2+533.88+467.2+389.3+110.7+24085.6+408+2310+4268.47+11253.2</f>
    </nc>
  </rcc>
  <rcv guid="{6D7E4F29-8DA7-4B78-9CBB-6FB231D12A58}" action="add"/>
</revisions>
</file>

<file path=xl/revisions/revisionLog121.xml><?xml version="1.0" encoding="utf-8"?>
<revisions xmlns="http://schemas.openxmlformats.org/spreadsheetml/2006/main" xmlns:r="http://schemas.openxmlformats.org/officeDocument/2006/relationships">
  <rcv guid="{A17C01C1-EAD0-43CB-9980-AFF0C488936E}" action="delete"/>
  <rcv guid="{A17C01C1-EAD0-43CB-9980-AFF0C488936E}" action="add"/>
</revisions>
</file>

<file path=xl/revisions/revisionLog1211.xml><?xml version="1.0" encoding="utf-8"?>
<revisions xmlns="http://schemas.openxmlformats.org/spreadsheetml/2006/main" xmlns:r="http://schemas.openxmlformats.org/officeDocument/2006/relationships">
  <rcc rId="6" sId="1">
    <oc r="E53">
      <f>50+49</f>
    </oc>
    <nc r="E53">
      <f>50+49+15900</f>
    </nc>
  </rcc>
  <rcv guid="{A17C01C1-EAD0-43CB-9980-AFF0C488936E}" action="add"/>
</revisions>
</file>

<file path=xl/revisions/revisionLog12111.xml><?xml version="1.0" encoding="utf-8"?>
<revisions xmlns="http://schemas.openxmlformats.org/spreadsheetml/2006/main" xmlns:r="http://schemas.openxmlformats.org/officeDocument/2006/relationships">
  <rcc rId="4" sId="1">
    <oc r="E42">
      <f>4065+1000+1492.6</f>
    </oc>
    <nc r="E42">
      <f>4065+1000+1492.6+850+300</f>
    </nc>
  </rcc>
  <rcc rId="5" sId="1">
    <oc r="E38">
      <f>500+398+37+50+250+447+1700+3733.2+533.88+467.2+389.3+110.7+24085.6+408</f>
    </oc>
    <nc r="E38">
      <f>500+398+37+50+250+447+1700+3733.2+533.88+467.2+389.3+110.7+24085.6+408+2310</f>
    </nc>
  </rcc>
  <rcv guid="{A4E4E108-CCE4-485E-8EFA-2FAF08DF2B60}" action="add"/>
</revisions>
</file>

<file path=xl/revisions/revisionLog121111.xml><?xml version="1.0" encoding="utf-8"?>
<revisions xmlns="http://schemas.openxmlformats.org/spreadsheetml/2006/main" xmlns:r="http://schemas.openxmlformats.org/officeDocument/2006/relationships">
  <rcc rId="3" sId="1" numFmtId="4">
    <nc r="E17">
      <v>429.26</v>
    </nc>
  </rcc>
</revisions>
</file>

<file path=xl/revisions/revisionLog13.xml><?xml version="1.0" encoding="utf-8"?>
<revisions xmlns="http://schemas.openxmlformats.org/spreadsheetml/2006/main" xmlns:r="http://schemas.openxmlformats.org/officeDocument/2006/relationships">
  <rcv guid="{6D7E4F29-8DA7-4B78-9CBB-6FB231D12A58}" action="delete"/>
  <rcv guid="{6D7E4F29-8DA7-4B78-9CBB-6FB231D12A58}" action="add"/>
</revisions>
</file>

<file path=xl/revisions/revisionLog131.xml><?xml version="1.0" encoding="utf-8"?>
<revisions xmlns="http://schemas.openxmlformats.org/spreadsheetml/2006/main" xmlns:r="http://schemas.openxmlformats.org/officeDocument/2006/relationships">
  <rcc rId="14" sId="1">
    <nc r="E63">
      <f>'O:\БЮДЖЕТНЫЙ\УТОЧНЕНИЯ ПО БЮДЖЕТУ\УТОЧНЕНИЯ 2013 год\Уточнение май\[ПОЯСНИТЕЛЬНАЯ ПО РАСХОДАМ- май.xlsx]Лист1'!$C$130-E61</f>
    </nc>
  </rcc>
  <rcc rId="15" sId="1" odxf="1" dxf="1">
    <nc r="H11">
      <f>'O:\БЮДЖЕТНЫЙ\УТОЧНЕНИЯ ПО БЮДЖЕТУ\УТОЧНЕНИЯ 2013 год\Уточнение май\[ПОЯСНИТЕЛЬНАЯ ПО РАСХОДАМ- май.xlsx]Лист1'!$C$7</f>
    </nc>
    <odxf>
      <numFmt numFmtId="0" formatCode="General"/>
    </odxf>
    <ndxf>
      <numFmt numFmtId="4" formatCode="#,##0.00"/>
    </ndxf>
  </rcc>
  <rcc rId="16" sId="1" odxf="1" dxf="1">
    <nc r="H18">
      <f>'O:\БЮДЖЕТНЫЙ\УТОЧНЕНИЯ ПО БЮДЖЕТУ\УТОЧНЕНИЯ 2013 год\Уточнение май\[ПОЯСНИТЕЛЬНАЯ ПО РАСХОДАМ- май.xlsx]Лист1'!$C$19</f>
    </nc>
    <odxf>
      <numFmt numFmtId="0" formatCode="General"/>
    </odxf>
    <ndxf>
      <numFmt numFmtId="4" formatCode="#,##0.00"/>
    </ndxf>
  </rcc>
  <rcc rId="17" sId="1" odxf="1" dxf="1">
    <nc r="H22">
      <f>'O:\БЮДЖЕТНЫЙ\УТОЧНЕНИЯ ПО БЮДЖЕТУ\УТОЧНЕНИЯ 2013 год\Уточнение май\[ПОЯСНИТЕЛЬНАЯ ПО РАСХОДАМ- май.xlsx]Лист1'!$C$29</f>
    </nc>
    <odxf>
      <numFmt numFmtId="0" formatCode="General"/>
    </odxf>
    <ndxf>
      <numFmt numFmtId="4" formatCode="#,##0.00"/>
    </ndxf>
  </rcc>
  <rcc rId="18" sId="1" odxf="1" dxf="1">
    <nc r="H29">
      <f>'O:\БЮДЖЕТНЫЙ\УТОЧНЕНИЯ ПО БЮДЖЕТУ\УТОЧНЕНИЯ 2013 год\Уточнение май\[ПОЯСНИТЕЛЬНАЯ ПО РАСХОДАМ- май.xlsx]Лист1'!$C$47</f>
    </nc>
    <odxf>
      <numFmt numFmtId="0" formatCode="General"/>
    </odxf>
    <ndxf>
      <numFmt numFmtId="4" formatCode="#,##0.00"/>
    </ndxf>
  </rcc>
  <rcc rId="19" sId="1" odxf="1" dxf="1">
    <nc r="H36">
      <f>'O:\БЮДЖЕТНЫЙ\УТОЧНЕНИЯ ПО БЮДЖЕТУ\УТОЧНЕНИЯ 2013 год\Уточнение май\[ПОЯСНИТЕЛЬНАЯ ПО РАСХОДАМ- май.xlsx]Лист1'!$C$58</f>
    </nc>
    <odxf>
      <numFmt numFmtId="0" formatCode="General"/>
    </odxf>
    <ndxf>
      <numFmt numFmtId="4" formatCode="#,##0.00"/>
    </ndxf>
  </rcc>
  <rcc rId="20" sId="1" odxf="1" dxf="1">
    <nc r="H41">
      <f>'O:\БЮДЖЕТНЫЙ\УТОЧНЕНИЯ ПО БЮДЖЕТУ\УТОЧНЕНИЯ 2013 год\Уточнение май\[ПОЯСНИТЕЛЬНАЯ ПО РАСХОДАМ- май.xlsx]Лист1'!$C$91</f>
    </nc>
    <odxf>
      <numFmt numFmtId="0" formatCode="General"/>
    </odxf>
    <ndxf>
      <numFmt numFmtId="4" formatCode="#,##0.00"/>
    </ndxf>
  </rcc>
  <rcc rId="21" sId="1" odxf="1" dxf="1">
    <nc r="H44">
      <f>'O:\БЮДЖЕТНЫЙ\УТОЧНЕНИЯ ПО БЮДЖЕТУ\УТОЧНЕНИЯ 2013 год\Уточнение май\[ПОЯСНИТЕЛЬНАЯ ПО РАСХОДАМ- май.xlsx]Лист1'!$C$106</f>
    </nc>
    <odxf>
      <numFmt numFmtId="0" formatCode="General"/>
    </odxf>
    <ndxf>
      <numFmt numFmtId="4" formatCode="#,##0.00"/>
    </ndxf>
  </rcc>
  <rfmt sheetId="1" sqref="H51" start="0" length="0">
    <dxf>
      <numFmt numFmtId="4" formatCode="#,##0.00"/>
    </dxf>
  </rfmt>
  <rcc rId="22" sId="1">
    <nc r="H51">
      <f>'O:\БЮДЖЕТНЫЙ\УТОЧНЕНИЯ ПО БЮДЖЕТУ\УТОЧНЕНИЯ 2013 год\Уточнение май\[ПОЯСНИТЕЛЬНАЯ ПО РАСХОДАМ- май.xlsx]Лист1'!$C$109</f>
    </nc>
  </rcc>
  <rcc rId="23" sId="1" odxf="1" dxf="1">
    <nc r="H56">
      <f>'O:\БЮДЖЕТНЫЙ\УТОЧНЕНИЯ ПО БЮДЖЕТУ\УТОЧНЕНИЯ 2013 год\Уточнение май\[ПОЯСНИТЕЛЬНАЯ ПО РАСХОДАМ- май.xlsx]Лист1'!$C$125</f>
    </nc>
    <odxf>
      <numFmt numFmtId="0" formatCode="General"/>
    </odxf>
    <ndxf>
      <numFmt numFmtId="4" formatCode="#,##0.00"/>
    </ndxf>
  </rcc>
  <rcc rId="24" sId="1" odxf="1" dxf="1">
    <nc r="I11">
      <f>H11-E11</f>
    </nc>
    <odxf>
      <numFmt numFmtId="0" formatCode="General"/>
    </odxf>
    <ndxf>
      <numFmt numFmtId="4" formatCode="#,##0.00"/>
    </ndxf>
  </rcc>
  <rcc rId="25" sId="1" odxf="1" dxf="1">
    <nc r="I18">
      <f>H18-E18</f>
    </nc>
    <odxf>
      <numFmt numFmtId="0" formatCode="General"/>
    </odxf>
    <ndxf>
      <numFmt numFmtId="4" formatCode="#,##0.00"/>
    </ndxf>
  </rcc>
  <rcc rId="26" sId="1" odxf="1" dxf="1">
    <nc r="I22">
      <f>H22-E22</f>
    </nc>
    <odxf>
      <numFmt numFmtId="0" formatCode="General"/>
    </odxf>
    <ndxf>
      <numFmt numFmtId="4" formatCode="#,##0.00"/>
    </ndxf>
  </rcc>
  <rcc rId="27" sId="1" odxf="1" dxf="1">
    <nc r="I29">
      <f>H29-E29</f>
    </nc>
    <odxf>
      <numFmt numFmtId="0" formatCode="General"/>
    </odxf>
    <ndxf>
      <numFmt numFmtId="4" formatCode="#,##0.00"/>
    </ndxf>
  </rcc>
  <rcc rId="28" sId="1" odxf="1" dxf="1">
    <nc r="I36">
      <f>H36-E36</f>
    </nc>
    <odxf>
      <numFmt numFmtId="0" formatCode="General"/>
    </odxf>
    <ndxf>
      <numFmt numFmtId="4" formatCode="#,##0.00"/>
    </ndxf>
  </rcc>
  <rcc rId="29" sId="1" odxf="1" dxf="1">
    <nc r="I41">
      <f>H41-E41</f>
    </nc>
    <odxf>
      <numFmt numFmtId="0" formatCode="General"/>
    </odxf>
    <ndxf>
      <numFmt numFmtId="4" formatCode="#,##0.00"/>
    </ndxf>
  </rcc>
  <rcc rId="30" sId="1" odxf="1" dxf="1">
    <nc r="I44">
      <f>H44-E44</f>
    </nc>
    <odxf>
      <numFmt numFmtId="0" formatCode="General"/>
    </odxf>
    <ndxf>
      <numFmt numFmtId="4" formatCode="#,##0.00"/>
    </ndxf>
  </rcc>
  <rcc rId="31" sId="1" odxf="1" dxf="1">
    <nc r="I51">
      <f>H51-E51</f>
    </nc>
    <odxf>
      <numFmt numFmtId="0" formatCode="General"/>
    </odxf>
    <ndxf>
      <numFmt numFmtId="4" formatCode="#,##0.00"/>
    </ndxf>
  </rcc>
  <rcc rId="32" sId="1" odxf="1" dxf="1">
    <nc r="I56">
      <f>H56-E56</f>
    </nc>
    <odxf>
      <numFmt numFmtId="0" formatCode="General"/>
    </odxf>
    <ndxf>
      <numFmt numFmtId="4" formatCode="#,##0.00"/>
    </ndxf>
  </rcc>
  <rfmt sheetId="1" sqref="I1:I1048576" start="0" length="2147483647">
    <dxf>
      <font>
        <color rgb="FFFF0000"/>
      </font>
    </dxf>
  </rfmt>
  <rcv guid="{7356EE7D-D2F2-47D8-AFA2-8895725CB0F7}" action="delete"/>
  <rcv guid="{7356EE7D-D2F2-47D8-AFA2-8895725CB0F7}" action="add"/>
</revisions>
</file>

<file path=xl/revisions/revisionLog1311.xml><?xml version="1.0" encoding="utf-8"?>
<revisions xmlns="http://schemas.openxmlformats.org/spreadsheetml/2006/main" xmlns:r="http://schemas.openxmlformats.org/officeDocument/2006/relationships">
  <rcc rId="13" sId="1">
    <oc r="E53">
      <f>50+49+15900</f>
    </oc>
    <nc r="E53">
      <f>50+49+15900+3726.5</f>
    </nc>
  </rcc>
</revisions>
</file>

<file path=xl/revisions/revisionLog13111.xml><?xml version="1.0" encoding="utf-8"?>
<revisions xmlns="http://schemas.openxmlformats.org/spreadsheetml/2006/main" xmlns:r="http://schemas.openxmlformats.org/officeDocument/2006/relationships">
  <rcc rId="10" sId="1">
    <nc r="E31">
      <f>1463+124.35+5241.33+3508.67</f>
    </nc>
  </rcc>
  <rcc rId="11" sId="1" numFmtId="4">
    <nc r="E58">
      <v>414</v>
    </nc>
  </rcc>
  <rcc rId="12" sId="1" numFmtId="4">
    <nc r="E20">
      <v>2.66</v>
    </nc>
  </rcc>
</revisions>
</file>

<file path=xl/revisions/revisionLog131111.xml><?xml version="1.0" encoding="utf-8"?>
<revisions xmlns="http://schemas.openxmlformats.org/spreadsheetml/2006/main" xmlns:r="http://schemas.openxmlformats.org/officeDocument/2006/relationships">
  <rcc rId="9" sId="1" numFmtId="4">
    <oc r="E17">
      <v>429.26</v>
    </oc>
    <nc r="E17">
      <f>429.26+500+1060</f>
    </nc>
  </rcc>
  <rcv guid="{E0F40F4C-5E0D-4E27-A46D-03129EFDE879}" action="add"/>
</revisions>
</file>

<file path=xl/revisions/revisionLog14.xml><?xml version="1.0" encoding="utf-8"?>
<revisions xmlns="http://schemas.openxmlformats.org/spreadsheetml/2006/main" xmlns:r="http://schemas.openxmlformats.org/officeDocument/2006/relationships">
  <rcc rId="52" sId="1" numFmtId="4">
    <oc r="E45">
      <v>1736.8</v>
    </oc>
    <nc r="E45">
      <f>1736.8+2500</f>
    </nc>
  </rcc>
  <rcc rId="53" sId="1">
    <oc r="H44">
      <f>'O:\УТОЧНЕНИЯ ПО БЮДЖЕТУ\УТОЧНЕНИЯ 2013 год\Уточнение май\[ПОЯСНИТЕЛЬНАЯ ПО РАСХОДАМ- май.xlsx]Лист1'!$C$106</f>
    </oc>
    <nc r="H44">
      <f>'O:\БЮДЖЕТНЫЙ\УТОЧНЕНИЯ ПО БЮДЖЕТУ\УТОЧНЕНИЯ 2013 год\Уточнение май\[ПОЯСНИТЕЛЬНАЯ ПО РАСХОДАМ- май.xlsx]Лист1'!$C$107</f>
    </nc>
  </rcc>
  <rcv guid="{FF8B35DB-3E21-4373-B852-CA83D79F438C}" action="add"/>
</revisions>
</file>

<file path=xl/revisions/revisionLog141.xml><?xml version="1.0" encoding="utf-8"?>
<revisions xmlns="http://schemas.openxmlformats.org/spreadsheetml/2006/main" xmlns:r="http://schemas.openxmlformats.org/officeDocument/2006/relationships">
  <rcv guid="{7356EE7D-D2F2-47D8-AFA2-8895725CB0F7}" action="delete"/>
  <rcv guid="{7356EE7D-D2F2-47D8-AFA2-8895725CB0F7}" action="add"/>
</revisions>
</file>

<file path=xl/revisions/revisionLog1411.xml><?xml version="1.0" encoding="utf-8"?>
<revisions xmlns="http://schemas.openxmlformats.org/spreadsheetml/2006/main" xmlns:r="http://schemas.openxmlformats.org/officeDocument/2006/relationships">
  <rcc rId="37" sId="1" numFmtId="4">
    <nc r="E13">
      <v>122</v>
    </nc>
  </rcc>
</revisions>
</file>

<file path=xl/revisions/revisionLog14111.xml><?xml version="1.0" encoding="utf-8"?>
<revisions xmlns="http://schemas.openxmlformats.org/spreadsheetml/2006/main" xmlns:r="http://schemas.openxmlformats.org/officeDocument/2006/relationships">
  <rcc rId="36" sId="1">
    <oc r="E31">
      <f>1463+124.35+5241.33+3508.67</f>
    </oc>
    <nc r="E31">
      <f>1463+124.35+5241.33+3508.67+6786</f>
    </nc>
  </rcc>
  <rcv guid="{7356EE7D-D2F2-47D8-AFA2-8895725CB0F7}" action="delete"/>
  <rcv guid="{7356EE7D-D2F2-47D8-AFA2-8895725CB0F7}" action="add"/>
</revisions>
</file>

<file path=xl/revisions/revisionLog141111.xml><?xml version="1.0" encoding="utf-8"?>
<revisions xmlns="http://schemas.openxmlformats.org/spreadsheetml/2006/main" xmlns:r="http://schemas.openxmlformats.org/officeDocument/2006/relationships">
  <rcc rId="35" sId="1" numFmtId="4">
    <nc r="E26">
      <v>30000</v>
    </nc>
  </rcc>
  <rcv guid="{7356EE7D-D2F2-47D8-AFA2-8895725CB0F7}" action="delete"/>
  <rcv guid="{7356EE7D-D2F2-47D8-AFA2-8895725CB0F7}" action="add"/>
</revisions>
</file>

<file path=xl/revisions/revisionLog1411111.xml><?xml version="1.0" encoding="utf-8"?>
<revisions xmlns="http://schemas.openxmlformats.org/spreadsheetml/2006/main" xmlns:r="http://schemas.openxmlformats.org/officeDocument/2006/relationships">
  <rcv guid="{7356EE7D-D2F2-47D8-AFA2-8895725CB0F7}" action="delete"/>
  <rcv guid="{7356EE7D-D2F2-47D8-AFA2-8895725CB0F7}" action="add"/>
</revisions>
</file>

<file path=xl/revisions/revisionLog15.xml><?xml version="1.0" encoding="utf-8"?>
<revisions xmlns="http://schemas.openxmlformats.org/spreadsheetml/2006/main" xmlns:r="http://schemas.openxmlformats.org/officeDocument/2006/relationships">
  <rcc rId="66" sId="1">
    <oc r="E37">
      <f>731.53+17305.5</f>
    </oc>
    <nc r="E37">
      <f>731.53+17305.5+3794</f>
    </nc>
  </rcc>
  <rcc rId="67" sId="1">
    <oc r="E38">
      <f>500+398+37+50+250+447+1700+3733.2+533.88+467.2+389.3+110.7+24085.6+408+2310+4268.47+11253.2+2500+770</f>
    </oc>
    <nc r="E38">
      <f>500+398+37+50+250+447+1700+3733.2+533.88+467.2+389.3+110.7+24085.6+408+2310+4268.47+11253.2+2500+770+5366.66</f>
    </nc>
  </rcc>
</revisions>
</file>

<file path=xl/revisions/revisionLog151.xml><?xml version="1.0" encoding="utf-8"?>
<revisions xmlns="http://schemas.openxmlformats.org/spreadsheetml/2006/main" xmlns:r="http://schemas.openxmlformats.org/officeDocument/2006/relationships">
  <rcc rId="62" sId="1" numFmtId="4">
    <oc r="E46">
      <v>500</v>
    </oc>
    <nc r="E46">
      <f>500+1000</f>
    </nc>
  </rcc>
  <rcc rId="63" sId="1">
    <oc r="E45">
      <f>1736.8+2500</f>
    </oc>
    <nc r="E45">
      <f>1736.8+8821.98</f>
    </nc>
  </rcc>
  <rcc rId="64" sId="1">
    <oc r="H44">
      <f>'O:\БЮДЖЕТНЫЙ\УТОЧНЕНИЯ ПО БЮДЖЕТУ\УТОЧНЕНИЯ 2013 год\Уточнение май\[ПОЯСНИТЕЛЬНАЯ ПО РАСХОДАМ- май.xlsx]Лист1'!$C$107</f>
    </oc>
    <nc r="H44">
      <f>'O:\БЮДЖЕТНЫЙ\УТОЧНЕНИЯ ПО БЮДЖЕТУ\УТОЧНЕНИЯ 2013 год\Уточнение май\[ПОЯСНИТЕЛЬНАЯ ПО РАСХОДАМ- май.xlsx]Лист1'!$C$108</f>
    </nc>
  </rcc>
  <rcv guid="{FF8B35DB-3E21-4373-B852-CA83D79F438C}" action="delete"/>
  <rcv guid="{FF8B35DB-3E21-4373-B852-CA83D79F438C}" action="add"/>
</revisions>
</file>

<file path=xl/revisions/revisionLog1511.xml><?xml version="1.0" encoding="utf-8"?>
<revisions xmlns="http://schemas.openxmlformats.org/spreadsheetml/2006/main" xmlns:r="http://schemas.openxmlformats.org/officeDocument/2006/relationships">
  <rcc rId="51" sId="1">
    <oc r="H36">
      <f>'O:\УТОЧНЕНИЯ ПО БЮДЖЕТУ\УТОЧНЕНИЯ 2013 год\Уточнение май\[ПОЯСНИТЕЛЬНАЯ ПО РАСХОДАМ- май.xlsx]Лист1'!$C$58</f>
    </oc>
    <nc r="H36">
      <f>'O:\БЮДЖЕТНЫЙ\УТОЧНЕНИЯ ПО БЮДЖЕТУ\УТОЧНЕНИЯ 2013 год\Уточнение май\[ПОЯСНИТЕЛЬНАЯ ПО РАСХОДАМ- май.xlsx]Лист1'!$C$58</f>
    </nc>
  </rcc>
</revisions>
</file>

<file path=xl/revisions/revisionLog15111.xml><?xml version="1.0" encoding="utf-8"?>
<revisions xmlns="http://schemas.openxmlformats.org/spreadsheetml/2006/main" xmlns:r="http://schemas.openxmlformats.org/officeDocument/2006/relationships">
  <rcc rId="48" sId="1">
    <oc r="E39">
      <f>18142.2+12000.5</f>
    </oc>
    <nc r="E39">
      <f>18142.2+12000.5+169.13</f>
    </nc>
  </rcc>
  <rcv guid="{C5BF241D-C9DC-4DD0-9DD0-B97B7CF75A26}" action="add"/>
</revisions>
</file>

<file path=xl/revisions/revisionLog151111.xml><?xml version="1.0" encoding="utf-8"?>
<revisions xmlns="http://schemas.openxmlformats.org/spreadsheetml/2006/main" xmlns:r="http://schemas.openxmlformats.org/officeDocument/2006/relationships">
  <rcc rId="38" sId="1">
    <oc r="E63">
      <f>'O:\БЮДЖЕТНЫЙ\УТОЧНЕНИЯ ПО БЮДЖЕТУ\УТОЧНЕНИЯ 2013 год\Уточнение май\[ПОЯСНИТЕЛЬНАЯ ПО РАСХОДАМ- май.xlsx]Лист1'!$C$130-E61</f>
    </oc>
    <nc r="E63">
      <f>'O:\БЮДЖЕТНЫЙ\УТОЧНЕНИЯ ПО БЮДЖЕТУ\УТОЧНЕНИЯ 2013 год\Уточнение май\[ПОЯСНИТЕЛЬНАЯ ПО РАСХОДАМ- май.xlsx]Лист1'!$C$130-E61</f>
    </nc>
  </rcc>
  <rcc rId="39" sId="1">
    <oc r="H11">
      <f>'O:\БЮДЖЕТНЫЙ\УТОЧНЕНИЯ ПО БЮДЖЕТУ\УТОЧНЕНИЯ 2013 год\Уточнение май\[ПОЯСНИТЕЛЬНАЯ ПО РАСХОДАМ- май.xlsx]Лист1'!$C$7</f>
    </oc>
    <nc r="H11">
      <f>'O:\БЮДЖЕТНЫЙ\УТОЧНЕНИЯ ПО БЮДЖЕТУ\УТОЧНЕНИЯ 2013 год\Уточнение май\[ПОЯСНИТЕЛЬНАЯ ПО РАСХОДАМ- май.xlsx]Лист1'!$C$7</f>
    </nc>
  </rcc>
  <rcc rId="40" sId="1">
    <oc r="H18">
      <f>'O:\БЮДЖЕТНЫЙ\УТОЧНЕНИЯ ПО БЮДЖЕТУ\УТОЧНЕНИЯ 2013 год\Уточнение май\[ПОЯСНИТЕЛЬНАЯ ПО РАСХОДАМ- май.xlsx]Лист1'!$C$19</f>
    </oc>
    <nc r="H18">
      <f>'O:\БЮДЖЕТНЫЙ\УТОЧНЕНИЯ ПО БЮДЖЕТУ\УТОЧНЕНИЯ 2013 год\Уточнение май\[ПОЯСНИТЕЛЬНАЯ ПО РАСХОДАМ- май.xlsx]Лист1'!$C$19</f>
    </nc>
  </rcc>
  <rcc rId="41" sId="1">
    <oc r="H22">
      <f>'O:\БЮДЖЕТНЫЙ\УТОЧНЕНИЯ ПО БЮДЖЕТУ\УТОЧНЕНИЯ 2013 год\Уточнение май\[ПОЯСНИТЕЛЬНАЯ ПО РАСХОДАМ- май.xlsx]Лист1'!$C$29</f>
    </oc>
    <nc r="H22">
      <f>'O:\БЮДЖЕТНЫЙ\УТОЧНЕНИЯ ПО БЮДЖЕТУ\УТОЧНЕНИЯ 2013 год\Уточнение май\[ПОЯСНИТЕЛЬНАЯ ПО РАСХОДАМ- май.xlsx]Лист1'!$C$29</f>
    </nc>
  </rcc>
  <rcc rId="42" sId="1">
    <oc r="H29">
      <f>'O:\БЮДЖЕТНЫЙ\УТОЧНЕНИЯ ПО БЮДЖЕТУ\УТОЧНЕНИЯ 2013 год\Уточнение май\[ПОЯСНИТЕЛЬНАЯ ПО РАСХОДАМ- май.xlsx]Лист1'!$C$47</f>
    </oc>
    <nc r="H29">
      <f>'O:\БЮДЖЕТНЫЙ\УТОЧНЕНИЯ ПО БЮДЖЕТУ\УТОЧНЕНИЯ 2013 год\Уточнение май\[ПОЯСНИТЕЛЬНАЯ ПО РАСХОДАМ- май.xlsx]Лист1'!$C$47</f>
    </nc>
  </rcc>
  <rcc rId="43" sId="1">
    <oc r="H36">
      <f>'O:\БЮДЖЕТНЫЙ\УТОЧНЕНИЯ ПО БЮДЖЕТУ\УТОЧНЕНИЯ 2013 год\Уточнение май\[ПОЯСНИТЕЛЬНАЯ ПО РАСХОДАМ- май.xlsx]Лист1'!$C$58</f>
    </oc>
    <nc r="H36">
      <f>'O:\БЮДЖЕТНЫЙ\УТОЧНЕНИЯ ПО БЮДЖЕТУ\УТОЧНЕНИЯ 2013 год\Уточнение май\[ПОЯСНИТЕЛЬНАЯ ПО РАСХОДАМ- май.xlsx]Лист1'!$C$58</f>
    </nc>
  </rcc>
  <rcc rId="44" sId="1">
    <oc r="H41">
      <f>'O:\БЮДЖЕТНЫЙ\УТОЧНЕНИЯ ПО БЮДЖЕТУ\УТОЧНЕНИЯ 2013 год\Уточнение май\[ПОЯСНИТЕЛЬНАЯ ПО РАСХОДАМ- май.xlsx]Лист1'!$C$91</f>
    </oc>
    <nc r="H41">
      <f>'O:\БЮДЖЕТНЫЙ\УТОЧНЕНИЯ ПО БЮДЖЕТУ\УТОЧНЕНИЯ 2013 год\Уточнение май\[ПОЯСНИТЕЛЬНАЯ ПО РАСХОДАМ- май.xlsx]Лист1'!$C$91</f>
    </nc>
  </rcc>
  <rcc rId="45" sId="1">
    <oc r="H44">
      <f>'O:\БЮДЖЕТНЫЙ\УТОЧНЕНИЯ ПО БЮДЖЕТУ\УТОЧНЕНИЯ 2013 год\Уточнение май\[ПОЯСНИТЕЛЬНАЯ ПО РАСХОДАМ- май.xlsx]Лист1'!$C$106</f>
    </oc>
    <nc r="H44">
      <f>'O:\БЮДЖЕТНЫЙ\УТОЧНЕНИЯ ПО БЮДЖЕТУ\УТОЧНЕНИЯ 2013 год\Уточнение май\[ПОЯСНИТЕЛЬНАЯ ПО РАСХОДАМ- май.xlsx]Лист1'!$C$106</f>
    </nc>
  </rcc>
  <rcc rId="46" sId="1">
    <oc r="H51">
      <f>'O:\БЮДЖЕТНЫЙ\УТОЧНЕНИЯ ПО БЮДЖЕТУ\УТОЧНЕНИЯ 2013 год\Уточнение май\[ПОЯСНИТЕЛЬНАЯ ПО РАСХОДАМ- май.xlsx]Лист1'!$C$109</f>
    </oc>
    <nc r="H51">
      <f>'O:\БЮДЖЕТНЫЙ\УТОЧНЕНИЯ ПО БЮДЖЕТУ\УТОЧНЕНИЯ 2013 год\Уточнение май\[ПОЯСНИТЕЛЬНАЯ ПО РАСХОДАМ- май.xlsx]Лист1'!$C$109</f>
    </nc>
  </rcc>
  <rcc rId="47" sId="1">
    <oc r="H56">
      <f>'O:\БЮДЖЕТНЫЙ\УТОЧНЕНИЯ ПО БЮДЖЕТУ\УТОЧНЕНИЯ 2013 год\Уточнение май\[ПОЯСНИТЕЛЬНАЯ ПО РАСХОДАМ- май.xlsx]Лист1'!$C$125</f>
    </oc>
    <nc r="H56">
      <f>'O:\БЮДЖЕТНЫЙ\УТОЧНЕНИЯ ПО БЮДЖЕТУ\УТОЧНЕНИЯ 2013 год\Уточнение май\[ПОЯСНИТЕЛЬНАЯ ПО РАСХОДАМ- май.xlsx]Лист1'!$C$125</f>
    </nc>
  </rcc>
  <rcv guid="{6D7E4F29-8DA7-4B78-9CBB-6FB231D12A58}" action="delete"/>
  <rcv guid="{6D7E4F29-8DA7-4B78-9CBB-6FB231D12A58}" action="add"/>
</revisions>
</file>

<file path=xl/revisions/revisionLog16.xml><?xml version="1.0" encoding="utf-8"?>
<revisions xmlns="http://schemas.openxmlformats.org/spreadsheetml/2006/main" xmlns:r="http://schemas.openxmlformats.org/officeDocument/2006/relationships">
  <rcv guid="{A17C01C1-EAD0-43CB-9980-AFF0C488936E}" action="delete"/>
  <rcv guid="{A17C01C1-EAD0-43CB-9980-AFF0C488936E}" action="add"/>
</revisions>
</file>

<file path=xl/revisions/revisionLog161.xml><?xml version="1.0" encoding="utf-8"?>
<revisions xmlns="http://schemas.openxmlformats.org/spreadsheetml/2006/main" xmlns:r="http://schemas.openxmlformats.org/officeDocument/2006/relationships">
  <rcc rId="61" sId="1">
    <oc r="E39">
      <f>18142.2+12000.5+169.13</f>
    </oc>
    <nc r="E39">
      <f>18142.2+12000.5+169.13+900</f>
    </nc>
  </rcc>
</revisions>
</file>

<file path=xl/revisions/revisionLog1611.xml><?xml version="1.0" encoding="utf-8"?>
<revisions xmlns="http://schemas.openxmlformats.org/spreadsheetml/2006/main" xmlns:r="http://schemas.openxmlformats.org/officeDocument/2006/relationships">
  <rcc rId="57" sId="1">
    <oc r="E53">
      <f>50+49+15900+3726.5+265.5</f>
    </oc>
    <nc r="E53">
      <f>50+49+15900+3726.5+265.5</f>
    </nc>
  </rcc>
</revisions>
</file>

<file path=xl/revisions/revisionLog16111.xml><?xml version="1.0" encoding="utf-8"?>
<revisions xmlns="http://schemas.openxmlformats.org/spreadsheetml/2006/main" xmlns:r="http://schemas.openxmlformats.org/officeDocument/2006/relationships">
  <rcv guid="{7212194D-46BF-4EDA-9A99-A8E7A9937687}" action="delete"/>
  <rcv guid="{7212194D-46BF-4EDA-9A99-A8E7A9937687}" action="add"/>
</revisions>
</file>

<file path=xl/revisions/revisionLog161111.xml><?xml version="1.0" encoding="utf-8"?>
<revisions xmlns="http://schemas.openxmlformats.org/spreadsheetml/2006/main" xmlns:r="http://schemas.openxmlformats.org/officeDocument/2006/relationships">
  <rcc rId="50" sId="1">
    <oc r="E24">
      <f>31300+2101.7</f>
    </oc>
    <nc r="E24">
      <f>31300+2101.7+21414.6</f>
    </nc>
  </rcc>
</revisions>
</file>

<file path=xl/revisions/revisionLog1611111.xml><?xml version="1.0" encoding="utf-8"?>
<revisions xmlns="http://schemas.openxmlformats.org/spreadsheetml/2006/main" xmlns:r="http://schemas.openxmlformats.org/officeDocument/2006/relationships">
  <rcc rId="49" sId="1">
    <oc r="E38">
      <f>500+398+37+50+250+447+1700+3733.2+533.88+467.2+389.3+110.7+24085.6+408+2310+4268.47+11253.2</f>
    </oc>
    <nc r="E38">
      <f>500+398+37+50+250+447+1700+3733.2+533.88+467.2+389.3+110.7+24085.6+408+2310+4268.47+11253.2+2500</f>
    </nc>
  </rcc>
  <rcv guid="{A4E4E108-CCE4-485E-8EFA-2FAF08DF2B60}" action="delete"/>
  <rcv guid="{A4E4E108-CCE4-485E-8EFA-2FAF08DF2B60}" action="add"/>
</revisions>
</file>

<file path=xl/revisions/revisionLog17.xml><?xml version="1.0" encoding="utf-8"?>
<revisions xmlns="http://schemas.openxmlformats.org/spreadsheetml/2006/main" xmlns:r="http://schemas.openxmlformats.org/officeDocument/2006/relationships">
  <rcc rId="77" sId="1">
    <oc r="H41">
      <f>'O:\БЮДЖЕТНЫЙ\УТОЧНЕНИЯ ПО БЮДЖЕТУ\УТОЧНЕНИЯ 2013 год\Уточнение май\[ПОЯСНИТЕЛЬНАЯ ПО РАСХОДАМ- май.xlsx]Лист1'!$C$93</f>
    </oc>
    <nc r="H41">
      <f>'O:\БЮДЖЕТНЫЙ\УТОЧНЕНИЯ ПО БЮДЖЕТУ\УТОЧНЕНИЯ 2013 год\Уточнение май\[ПОЯСНИТЕЛЬНАЯ ПО РАСХОДАМ- май.xlsx]Лист1'!$C$93</f>
    </nc>
  </rcc>
  <rcc rId="78" sId="1">
    <oc r="H44">
      <f>'O:\БЮДЖЕТНЫЙ\УТОЧНЕНИЯ ПО БЮДЖЕТУ\УТОЧНЕНИЯ 2013 год\Уточнение май\[ПОЯСНИТЕЛЬНАЯ ПО РАСХОДАМ- май.xlsx]Лист1'!$C$109</f>
    </oc>
    <nc r="H44">
      <f>'O:\БЮДЖЕТНЫЙ\УТОЧНЕНИЯ ПО БЮДЖЕТУ\УТОЧНЕНИЯ 2013 год\Уточнение май\[ПОЯСНИТЕЛЬНАЯ ПО РАСХОДАМ- май.xlsx]Лист1'!$C$109</f>
    </nc>
  </rcc>
  <rcc rId="79" sId="1">
    <oc r="H22">
      <f>'O:\БЮДЖЕТНЫЙ\УТОЧНЕНИЯ ПО БЮДЖЕТУ\УТОЧНЕНИЯ 2013 год\Уточнение май\[ПОЯСНИТЕЛЬНАЯ ПО РАСХОДАМ- май.xlsx]Лист1'!$C$29</f>
    </oc>
    <nc r="H22">
      <f>'O:\БЮДЖЕТНЫЙ\УТОЧНЕНИЯ ПО БЮДЖЕТУ\УТОЧНЕНИЯ 2013 год\Уточнение май\[ПОЯСНИТЕЛЬНАЯ ПО РАСХОДАМ- май.xlsx]Лист1'!$C$29</f>
    </nc>
  </rcc>
  <rcc rId="80" sId="1">
    <oc r="H29">
      <f>'O:\БЮДЖЕТНЫЙ\УТОЧНЕНИЯ ПО БЮДЖЕТУ\УТОЧНЕНИЯ 2013 год\Уточнение май\[ПОЯСНИТЕЛЬНАЯ ПО РАСХОДАМ- май.xlsx]Лист1'!$C$47</f>
    </oc>
    <nc r="H29">
      <f>'O:\БЮДЖЕТНЫЙ\УТОЧНЕНИЯ ПО БЮДЖЕТУ\УТОЧНЕНИЯ 2013 год\Уточнение май\[ПОЯСНИТЕЛЬНАЯ ПО РАСХОДАМ- май.xlsx]Лист1'!$C$47</f>
    </nc>
  </rcc>
  <rcc rId="81" sId="1">
    <oc r="H11">
      <f>'O:\УТОЧНЕНИЯ 2013 год\Уточнение май\[ПОЯСНИТЕЛЬНАЯ ПО РАСХОДАМ- май.xlsx]Лист1'!$C$7</f>
    </oc>
    <nc r="H11">
      <f>'O:\БЮДЖЕТНЫЙ\УТОЧНЕНИЯ ПО БЮДЖЕТУ\УТОЧНЕНИЯ 2013 год\Уточнение май\[ПОЯСНИТЕЛЬНАЯ ПО РАСХОДАМ- май.xlsx]Лист1'!$C$7</f>
    </nc>
  </rcc>
  <rcc rId="82" sId="1">
    <oc r="H51">
      <f>'O:\БЮДЖЕТНЫЙ\УТОЧНЕНИЯ ПО БЮДЖЕТУ\УТОЧНЕНИЯ 2013 год\Уточнение май\[ПОЯСНИТЕЛЬНАЯ ПО РАСХОДАМ- май.xlsx]Лист1'!$C$116</f>
    </oc>
    <nc r="H51">
      <f>'O:\БЮДЖЕТНЫЙ\УТОЧНЕНИЯ ПО БЮДЖЕТУ\УТОЧНЕНИЯ 2013 год\Уточнение май\[ПОЯСНИТЕЛЬНАЯ ПО РАСХОДАМ- май.xlsx]Лист1'!$C$115</f>
    </nc>
  </rcc>
  <rcv guid="{FF8B35DB-3E21-4373-B852-CA83D79F438C}" action="delete"/>
  <rcv guid="{FF8B35DB-3E21-4373-B852-CA83D79F438C}" action="add"/>
</revisions>
</file>

<file path=xl/revisions/revisionLog171.xml><?xml version="1.0" encoding="utf-8"?>
<revisions xmlns="http://schemas.openxmlformats.org/spreadsheetml/2006/main" xmlns:r="http://schemas.openxmlformats.org/officeDocument/2006/relationships">
  <rcv guid="{7212194D-46BF-4EDA-9A99-A8E7A9937687}" action="delete"/>
  <rcv guid="{7212194D-46BF-4EDA-9A99-A8E7A9937687}" action="add"/>
</revisions>
</file>

<file path=xl/revisions/revisionLog1711.xml><?xml version="1.0" encoding="utf-8"?>
<revisions xmlns="http://schemas.openxmlformats.org/spreadsheetml/2006/main" xmlns:r="http://schemas.openxmlformats.org/officeDocument/2006/relationships">
  <rcc rId="60" sId="1">
    <oc r="E53">
      <f>50+49+15900+3726.5+265.5</f>
    </oc>
    <nc r="E53">
      <f>50+49+15900+3726.5+265.5+182.2</f>
    </nc>
  </rcc>
</revisions>
</file>

<file path=xl/revisions/revisionLog17111.xml><?xml version="1.0" encoding="utf-8"?>
<revisions xmlns="http://schemas.openxmlformats.org/spreadsheetml/2006/main" xmlns:r="http://schemas.openxmlformats.org/officeDocument/2006/relationships">
  <rcc rId="56" sId="1">
    <oc r="E53">
      <f>50+49+15900+3726.5</f>
    </oc>
    <nc r="E53">
      <f>50+49+15900+3726.5+265.5</f>
    </nc>
  </rcc>
</revisions>
</file>

<file path=xl/revisions/revisionLog171111.xml><?xml version="1.0" encoding="utf-8"?>
<revisions xmlns="http://schemas.openxmlformats.org/spreadsheetml/2006/main" xmlns:r="http://schemas.openxmlformats.org/officeDocument/2006/relationships">
  <rcc rId="54" sId="1">
    <oc r="E38">
      <f>500+398+37+50+250+447+1700+3733.2+533.88+467.2+389.3+110.7+24085.6+408+2310+4268.47+11253.2+2500</f>
    </oc>
    <nc r="E38">
      <f>500+398+37+50+250+447+1700+3733.2+533.88+467.2+389.3+110.7+24085.6+408+2310+4268.47+11253.2+2500+770</f>
    </nc>
  </rcc>
  <rcc rId="55" sId="1">
    <oc r="E42">
      <f>4065+1000+1492.6+850+300</f>
    </oc>
    <nc r="E42">
      <f>4065+1000+1492.6+850+300+572.6</f>
    </nc>
  </rcc>
</revisions>
</file>

<file path=xl/revisions/revisionLog18.xml><?xml version="1.0" encoding="utf-8"?>
<revisions xmlns="http://schemas.openxmlformats.org/spreadsheetml/2006/main" xmlns:r="http://schemas.openxmlformats.org/officeDocument/2006/relationships">
  <rcc rId="107" sId="1">
    <oc r="H11">
      <f>'O:\БЮДЖЕТНЫЙ\УТОЧНЕНИЯ ПО БЮДЖЕТУ\УТОЧНЕНИЯ 2013 год\Уточнение май\[ПОЯСНИТЕЛЬНАЯ ПО РАСХОДАМ- май.xlsx]Лист1'!$C$7</f>
    </oc>
    <nc r="H11">
      <f>'O:\БЮДЖЕТНЫЙ\УТОЧНЕНИЯ ПО БЮДЖЕТУ\УТОЧНЕНИЯ 2013 год\Уточнение май\[ПОЯСНИТЕЛЬНАЯ ПО РАСХОДАМ- май.xlsx]Лист1'!$C$7</f>
    </nc>
  </rcc>
  <rcc rId="108" sId="1">
    <oc r="H22">
      <f>'O:\БЮДЖЕТНЫЙ\УТОЧНЕНИЯ ПО БЮДЖЕТУ\УТОЧНЕНИЯ 2013 год\Уточнение май\[ПОЯСНИТЕЛЬНАЯ ПО РАСХОДАМ- май.xlsx]Лист1'!$C$29</f>
    </oc>
    <nc r="H22">
      <f>'O:\БЮДЖЕТНЫЙ\УТОЧНЕНИЯ ПО БЮДЖЕТУ\УТОЧНЕНИЯ 2013 год\Уточнение май\[ПОЯСНИТЕЛЬНАЯ ПО РАСХОДАМ- май.xlsx]Лист1'!$C$29</f>
    </nc>
  </rcc>
  <rcc rId="109" sId="1">
    <oc r="H29">
      <f>'O:\БЮДЖЕТНЫЙ\УТОЧНЕНИЯ ПО БЮДЖЕТУ\УТОЧНЕНИЯ 2013 год\Уточнение май\[ПОЯСНИТЕЛЬНАЯ ПО РАСХОДАМ- май.xlsx]Лист1'!$C$47</f>
    </oc>
    <nc r="H29">
      <f>'O:\БЮДЖЕТНЫЙ\УТОЧНЕНИЯ ПО БЮДЖЕТУ\УТОЧНЕНИЯ 2013 год\Уточнение май\[ПОЯСНИТЕЛЬНАЯ ПО РАСХОДАМ- май.xlsx]Лист1'!$C$47</f>
    </nc>
  </rcc>
  <rcc rId="110" sId="1">
    <oc r="H34">
      <f>'O:\БЮДЖЕТНЫЙ\УТОЧНЕНИЯ ПО БЮДЖЕТУ\УТОЧНЕНИЯ 2013 год\Уточнение май\[ПОЯСНИТЕЛЬНАЯ ПО РАСХОДАМ- май.xlsx]Лист1'!$C$59</f>
    </oc>
    <nc r="H34">
      <f>'O:\БЮДЖЕТНЫЙ\УТОЧНЕНИЯ ПО БЮДЖЕТУ\УТОЧНЕНИЯ 2013 год\Уточнение май\[ПОЯСНИТЕЛЬНАЯ ПО РАСХОДАМ- май.xlsx]Лист1'!$C$59</f>
    </nc>
  </rcc>
  <rcc rId="111" sId="1">
    <oc r="H36">
      <f>'O:\БЮДЖЕТНЫЙ\УТОЧНЕНИЯ ПО БЮДЖЕТУ\УТОЧНЕНИЯ 2013 год\Уточнение май\[ПОЯСНИТЕЛЬНАЯ ПО РАСХОДАМ- май.xlsx]Лист1'!$C$62</f>
    </oc>
    <nc r="H36">
      <f>'O:\БЮДЖЕТНЫЙ\УТОЧНЕНИЯ ПО БЮДЖЕТУ\УТОЧНЕНИЯ 2013 год\Уточнение май\[ПОЯСНИТЕЛЬНАЯ ПО РАСХОДАМ- май.xlsx]Лист1'!$C$62</f>
    </nc>
  </rcc>
  <rcc rId="112" sId="1">
    <oc r="H41">
      <f>'O:\БЮДЖЕТНЫЙ\УТОЧНЕНИЯ ПО БЮДЖЕТУ\УТОЧНЕНИЯ 2013 год\Уточнение май\[ПОЯСНИТЕЛЬНАЯ ПО РАСХОДАМ- май.xlsx]Лист1'!$C$97</f>
    </oc>
    <nc r="H41">
      <f>'O:\БЮДЖЕТНЫЙ\УТОЧНЕНИЯ ПО БЮДЖЕТУ\УТОЧНЕНИЯ 2013 год\Уточнение май\[ПОЯСНИТЕЛЬНАЯ ПО РАСХОДАМ- май.xlsx]Лист1'!$C$97</f>
    </nc>
  </rcc>
  <rcc rId="113" sId="1">
    <oc r="H44">
      <f>'O:\БЮДЖЕТНЫЙ\УТОЧНЕНИЯ ПО БЮДЖЕТУ\УТОЧНЕНИЯ 2013 год\Уточнение май\[ПОЯСНИТЕЛЬНАЯ ПО РАСХОДАМ- май.xlsx]Лист1'!$C$113</f>
    </oc>
    <nc r="H44">
      <f>'O:\БЮДЖЕТНЫЙ\УТОЧНЕНИЯ ПО БЮДЖЕТУ\УТОЧНЕНИЯ 2013 год\Уточнение май\[ПОЯСНИТЕЛЬНАЯ ПО РАСХОДАМ- май.xlsx]Лист1'!$C$113</f>
    </nc>
  </rcc>
  <rcc rId="114" sId="1">
    <oc r="H51">
      <f>'O:\БЮДЖЕТНЫЙ\УТОЧНЕНИЯ ПО БЮДЖЕТУ\УТОЧНЕНИЯ 2013 год\Уточнение май\[ПОЯСНИТЕЛЬНАЯ ПО РАСХОДАМ- май.xlsx]Лист1'!$C$119</f>
    </oc>
    <nc r="H51">
      <f>'O:\БЮДЖЕТНЫЙ\УТОЧНЕНИЯ ПО БЮДЖЕТУ\УТОЧНЕНИЯ 2013 год\Уточнение май\[ПОЯСНИТЕЛЬНАЯ ПО РАСХОДАМ- май.xlsx]Лист1'!$C$119</f>
    </nc>
  </rcc>
  <rcc rId="115" sId="1">
    <oc r="E65">
      <f>'O:\БЮДЖЕТНЫЙ\УТОЧНЕНИЯ ПО БЮДЖЕТУ\УТОЧНЕНИЯ 2013 год\Уточнение май\[ПОЯСНИТЕЛЬНАЯ ПО РАСХОДАМ- май.xlsx]Лист1'!$C$140</f>
    </oc>
    <nc r="E65">
      <f>'O:\БЮДЖЕТНЫЙ\УТОЧНЕНИЯ ПО БЮДЖЕТУ\УТОЧНЕНИЯ 2013 год\Уточнение май\[ПОЯСНИТЕЛЬНАЯ ПО РАСХОДАМ- май.xlsx]Лист1'!$C$140</f>
    </nc>
  </rcc>
  <rcc rId="116" sId="1">
    <oc r="E38">
      <f>500+398+37+50+250+447+1700+3733.2+533.88+467.2+389.3+110.7+24085.6+408+2310+4268.47+11253.2+2500+770+5366.66+116</f>
    </oc>
    <nc r="E38">
      <f>500+398+37+50+250+447+1700+3733.2+533.88+467.2+389.3+110.7+24085.6+408+2310+4268.47+11253.2+2500+770+5366.66+116.01</f>
    </nc>
  </rcc>
  <rcv guid="{6D7E4F29-8DA7-4B78-9CBB-6FB231D12A58}" action="delete"/>
  <rcv guid="{6D7E4F29-8DA7-4B78-9CBB-6FB231D12A58}" action="add"/>
</revisions>
</file>

<file path=xl/revisions/revisionLog181.xml><?xml version="1.0" encoding="utf-8"?>
<revisions xmlns="http://schemas.openxmlformats.org/spreadsheetml/2006/main" xmlns:r="http://schemas.openxmlformats.org/officeDocument/2006/relationships">
  <rcv guid="{FF8B35DB-3E21-4373-B852-CA83D79F438C}" action="delete"/>
  <rcv guid="{FF8B35DB-3E21-4373-B852-CA83D79F438C}" action="add"/>
</revisions>
</file>

<file path=xl/revisions/revisionLog1811.xml><?xml version="1.0" encoding="utf-8"?>
<revisions xmlns="http://schemas.openxmlformats.org/spreadsheetml/2006/main" xmlns:r="http://schemas.openxmlformats.org/officeDocument/2006/relationships">
  <rcc rId="70" sId="1">
    <oc r="H22">
      <f>'O:\УТОЧНЕНИЯ 2013 год\Уточнение май\[ПОЯСНИТЕЛЬНАЯ ПО РАСХОДАМ- май.xlsx]Лист1'!$C$29</f>
    </oc>
    <nc r="H22">
      <f>'O:\БЮДЖЕТНЫЙ\УТОЧНЕНИЯ ПО БЮДЖЕТУ\УТОЧНЕНИЯ 2013 год\Уточнение май\[ПОЯСНИТЕЛЬНАЯ ПО РАСХОДАМ- май.xlsx]Лист1'!$C$29</f>
    </nc>
  </rcc>
  <rcc rId="71" sId="1">
    <oc r="H29">
      <f>'O:\УТОЧНЕНИЯ 2013 год\Уточнение май\[ПОЯСНИТЕЛЬНАЯ ПО РАСХОДАМ- май.xlsx]Лист1'!$C$47</f>
    </oc>
    <nc r="H29">
      <f>'O:\БЮДЖЕТНЫЙ\УТОЧНЕНИЯ ПО БЮДЖЕТУ\УТОЧНЕНИЯ 2013 год\Уточнение май\[ПОЯСНИТЕЛЬНАЯ ПО РАСХОДАМ- май.xlsx]Лист1'!$C$47</f>
    </nc>
  </rcc>
  <rcc rId="72" sId="1">
    <oc r="H41">
      <f>'O:\УТОЧНЕНИЯ 2013 год\Уточнение май\[ПОЯСНИТЕЛЬНАЯ ПО РАСХОДАМ- май.xlsx]Лист1'!$C$91</f>
    </oc>
    <nc r="H41">
      <f>'O:\БЮДЖЕТНЫЙ\УТОЧНЕНИЯ ПО БЮДЖЕТУ\УТОЧНЕНИЯ 2013 год\Уточнение май\[ПОЯСНИТЕЛЬНАЯ ПО РАСХОДАМ- май.xlsx]Лист1'!$C$93</f>
    </nc>
  </rcc>
  <rcc rId="73" sId="1">
    <oc r="H51">
      <f>'O:\УТОЧНЕНИЯ 2013 год\Уточнение май\[ПОЯСНИТЕЛЬНАЯ ПО РАСХОДАМ- май.xlsx]Лист1'!$C$109</f>
    </oc>
    <nc r="H51">
      <f>'O:\БЮДЖЕТНЫЙ\УТОЧНЕНИЯ ПО БЮДЖЕТУ\УТОЧНЕНИЯ 2013 год\Уточнение май\[ПОЯСНИТЕЛЬНАЯ ПО РАСХОДАМ- май.xlsx]Лист1'!$C$116</f>
    </nc>
  </rcc>
  <rcv guid="{FF8B35DB-3E21-4373-B852-CA83D79F438C}" action="delete"/>
  <rcv guid="{FF8B35DB-3E21-4373-B852-CA83D79F438C}" action="add"/>
</revisions>
</file>

<file path=xl/revisions/revisionLog18111.xml><?xml version="1.0" encoding="utf-8"?>
<revisions xmlns="http://schemas.openxmlformats.org/spreadsheetml/2006/main" xmlns:r="http://schemas.openxmlformats.org/officeDocument/2006/relationships">
  <rcv guid="{7212194D-46BF-4EDA-9A99-A8E7A9937687}" action="delete"/>
  <rcv guid="{7212194D-46BF-4EDA-9A99-A8E7A9937687}" action="add"/>
</revisions>
</file>

<file path=xl/revisions/revisionLog181111.xml><?xml version="1.0" encoding="utf-8"?>
<revisions xmlns="http://schemas.openxmlformats.org/spreadsheetml/2006/main" xmlns:r="http://schemas.openxmlformats.org/officeDocument/2006/relationships">
  <rcv guid="{7212194D-46BF-4EDA-9A99-A8E7A9937687}" action="delete"/>
  <rcv guid="{7212194D-46BF-4EDA-9A99-A8E7A9937687}" action="add"/>
</revisions>
</file>

<file path=xl/revisions/revisionLog1811111.xml><?xml version="1.0" encoding="utf-8"?>
<revisions xmlns="http://schemas.openxmlformats.org/spreadsheetml/2006/main" xmlns:r="http://schemas.openxmlformats.org/officeDocument/2006/relationships">
  <rcc rId="59" sId="1" numFmtId="4">
    <nc r="E65">
      <v>953196.83</v>
    </nc>
  </rcc>
  <rfmt sheetId="1" sqref="E65" start="0" length="2147483647">
    <dxf>
      <font>
        <b/>
      </font>
    </dxf>
  </rfmt>
  <rcv guid="{5CBEF39C-7B3C-4C36-A6D4-83313E6F2DEB}" action="add"/>
</revisions>
</file>

<file path=xl/revisions/revisionLog18111111.xml><?xml version="1.0" encoding="utf-8"?>
<revisions xmlns="http://schemas.openxmlformats.org/spreadsheetml/2006/main" xmlns:r="http://schemas.openxmlformats.org/officeDocument/2006/relationships">
  <rcc rId="58" sId="1">
    <oc r="E31">
      <f>1463+124.35+5241.33+3508.67+6786</f>
    </oc>
    <nc r="E31">
      <f>1463+124.35+5241.33+3508.67+6786+31042.1</f>
    </nc>
  </rcc>
</revisions>
</file>

<file path=xl/revisions/revisionLog19.xml><?xml version="1.0" encoding="utf-8"?>
<revisions xmlns="http://schemas.openxmlformats.org/spreadsheetml/2006/main" xmlns:r="http://schemas.openxmlformats.org/officeDocument/2006/relationships">
  <rcv guid="{A17C01C1-EAD0-43CB-9980-AFF0C488936E}" action="delete"/>
  <rcv guid="{A17C01C1-EAD0-43CB-9980-AFF0C488936E}" action="add"/>
  <rcv guid="{A17C01C1-EAD0-43CB-9980-AFF0C488936E}" action="add"/>
</revisions>
</file>

<file path=xl/revisions/revisionLog191.xml><?xml version="1.0" encoding="utf-8"?>
<revisions xmlns="http://schemas.openxmlformats.org/spreadsheetml/2006/main" xmlns:r="http://schemas.openxmlformats.org/officeDocument/2006/relationships">
  <rcc rId="105" sId="1" odxf="1" dxf="1">
    <nc r="H34">
      <f>'O:\БЮДЖЕТНЫЙ\УТОЧНЕНИЯ ПО БЮДЖЕТУ\УТОЧНЕНИЯ 2013 год\Уточнение май\[ПОЯСНИТЕЛЬНАЯ ПО РАСХОДАМ- май.xlsx]Лист1'!$C$59</f>
    </nc>
    <odxf>
      <numFmt numFmtId="0" formatCode="General"/>
    </odxf>
    <ndxf>
      <numFmt numFmtId="4" formatCode="#,##0.00"/>
    </ndxf>
  </rcc>
  <rcc rId="106" sId="1" odxf="1" dxf="1">
    <nc r="I34">
      <f>H34-E34</f>
    </nc>
    <odxf>
      <numFmt numFmtId="0" formatCode="General"/>
    </odxf>
    <ndxf>
      <numFmt numFmtId="4" formatCode="#,##0.00"/>
    </ndxf>
  </rcc>
</revisions>
</file>

<file path=xl/revisions/revisionLog1911.xml><?xml version="1.0" encoding="utf-8"?>
<revisions xmlns="http://schemas.openxmlformats.org/spreadsheetml/2006/main" xmlns:r="http://schemas.openxmlformats.org/officeDocument/2006/relationships">
  <rcc rId="68" sId="1">
    <oc r="E45">
      <f>1736.8+8821.98</f>
    </oc>
    <nc r="E45">
      <f>1736.8+8821.98+1500</f>
    </nc>
  </rcc>
  <rcc rId="69" sId="1">
    <oc r="H44">
      <f>'O:\УТОЧНЕНИЯ ПО БЮДЖЕТУ\УТОЧНЕНИЯ 2013 год\Уточнение май\[ПОЯСНИТЕЛЬНАЯ ПО РАСХОДАМ- май.xlsx]Лист1'!$C$108</f>
    </oc>
    <nc r="H44">
      <f>'O:\БЮДЖЕТНЫЙ\УТОЧНЕНИЯ ПО БЮДЖЕТУ\УТОЧНЕНИЯ 2013 год\Уточнение май\[ПОЯСНИТЕЛЬНАЯ ПО РАСХОДАМ- май.xlsx]Лист1'!$C$109</f>
    </nc>
  </rcc>
</revisions>
</file>

<file path=xl/revisions/revisionLog19111.xml><?xml version="1.0" encoding="utf-8"?>
<revisions xmlns="http://schemas.openxmlformats.org/spreadsheetml/2006/main" xmlns:r="http://schemas.openxmlformats.org/officeDocument/2006/relationships">
  <rcc rId="65" sId="1">
    <oc r="E30">
      <f>551550+75935.76</f>
    </oc>
    <nc r="E30">
      <f>551550+75935.76+3678</f>
    </nc>
  </rcc>
  <rcv guid="{7212194D-46BF-4EDA-9A99-A8E7A9937687}" action="delete"/>
  <rcv guid="{7212194D-46BF-4EDA-9A99-A8E7A9937687}" action="add"/>
</revisions>
</file>

<file path=xl/revisions/revisionLog192.xml><?xml version="1.0" encoding="utf-8"?>
<revisions xmlns="http://schemas.openxmlformats.org/spreadsheetml/2006/main" xmlns:r="http://schemas.openxmlformats.org/officeDocument/2006/relationships">
  <rcc rId="141" sId="1">
    <oc r="E65">
      <f>'O:\БЮДЖЕТНЫЙ\УТОЧНЕНИЯ ПО БЮДЖЕТУ\УТОЧНЕНИЯ 2013 год\Уточнение май\[ПОЯСНИТЕЛЬНАЯ ПО РАСХОДАМ- май.xlsx]Лист1'!$C$140</f>
    </oc>
    <nc r="E65">
      <f>'O:\БЮДЖЕТНЫЙ\УТОЧНЕНИЯ ПО БЮДЖЕТУ\УТОЧНЕНИЯ 2013 год\Уточнение май\[ПОЯСНИТЕЛЬНАЯ ПО РАСХОДАМ- май.xlsx]Лист1'!$C$123</f>
    </nc>
  </rcc>
</revisions>
</file>

<file path=xl/revisions/revisionLog1921.xml><?xml version="1.0" encoding="utf-8"?>
<revisions xmlns="http://schemas.openxmlformats.org/spreadsheetml/2006/main" xmlns:r="http://schemas.openxmlformats.org/officeDocument/2006/relationships">
  <rcc rId="140" sId="1">
    <oc r="E14">
      <f>93.8+9.22</f>
    </oc>
    <nc r="E14">
      <f>93.8+9.23</f>
    </nc>
  </rcc>
</revisions>
</file>

<file path=xl/revisions/revisionLog19211.xml><?xml version="1.0" encoding="utf-8"?>
<revisions xmlns="http://schemas.openxmlformats.org/spreadsheetml/2006/main" xmlns:r="http://schemas.openxmlformats.org/officeDocument/2006/relationships">
  <rcc rId="122" sId="1">
    <oc r="H51">
      <f>'O:\БЮДЖЕТНЫЙ\УТОЧНЕНИЯ ПО БЮДЖЕТУ\УТОЧНЕНИЯ 2013 год\Уточнение май\[ПОЯСНИТЕЛЬНАЯ ПО РАСХОДАМ- май.xlsx]Лист1'!$C$119</f>
    </oc>
    <nc r="H51">
      <f>'O:\БЮДЖЕТНЫЙ\УТОЧНЕНИЯ ПО БЮДЖЕТУ\УТОЧНЕНИЯ 2013 год\Уточнение май\[ПОЯСНИТЕЛЬНАЯ ПО РАСХОДАМ- май.xlsx]Лист1'!$C$113</f>
    </nc>
  </rcc>
  <rcc rId="123" sId="1">
    <oc r="H44">
      <f>'O:\БЮДЖЕТНЫЙ\УТОЧНЕНИЯ ПО БЮДЖЕТУ\УТОЧНЕНИЯ 2013 год\Уточнение май\[ПОЯСНИТЕЛЬНАЯ ПО РАСХОДАМ- май.xlsx]Лист1'!$C$113</f>
    </oc>
    <nc r="H44">
      <f>'O:\БЮДЖЕТНЫЙ\УТОЧНЕНИЯ ПО БЮДЖЕТУ\УТОЧНЕНИЯ 2013 год\Уточнение май\[ПОЯСНИТЕЛЬНАЯ ПО РАСХОДАМ- май.xlsx]Лист1'!$C$106</f>
    </nc>
  </rcc>
  <rcc rId="124" sId="1">
    <oc r="H41">
      <f>'O:\БЮДЖЕТНЫЙ\УТОЧНЕНИЯ ПО БЮДЖЕТУ\УТОЧНЕНИЯ 2013 год\Уточнение май\[ПОЯСНИТЕЛЬНАЯ ПО РАСХОДАМ- май.xlsx]Лист1'!$C$97</f>
    </oc>
    <nc r="H41">
      <f>'O:\БЮДЖЕТНЫЙ\УТОЧНЕНИЯ ПО БЮДЖЕТУ\УТОЧНЕНИЯ 2013 год\Уточнение май\[ПОЯСНИТЕЛЬНАЯ ПО РАСХОДАМ- май.xlsx]Лист1'!$C$90</f>
    </nc>
  </rcc>
  <rcc rId="125" sId="1">
    <oc r="H36">
      <f>'O:\БЮДЖЕТНЫЙ\УТОЧНЕНИЯ ПО БЮДЖЕТУ\УТОЧНЕНИЯ 2013 год\Уточнение май\[ПОЯСНИТЕЛЬНАЯ ПО РАСХОДАМ- май.xlsx]Лист1'!$C$62</f>
    </oc>
    <nc r="H36">
      <f>'O:\БЮДЖЕТНЫЙ\УТОЧНЕНИЯ ПО БЮДЖЕТУ\УТОЧНЕНИЯ 2013 год\Уточнение май\[ПОЯСНИТЕЛЬНАЯ ПО РАСХОДАМ- май.xlsx]Лист1'!$C$56</f>
    </nc>
  </rcc>
  <rcc rId="126" sId="1">
    <oc r="H34">
      <f>'O:\БЮДЖЕТНЫЙ\УТОЧНЕНИЯ ПО БЮДЖЕТУ\УТОЧНЕНИЯ 2013 год\Уточнение май\[ПОЯСНИТЕЛЬНАЯ ПО РАСХОДАМ- май.xlsx]Лист1'!$C$59</f>
    </oc>
    <nc r="H34">
      <f>'O:\БЮДЖЕТНЫЙ\УТОЧНЕНИЯ ПО БЮДЖЕТУ\УТОЧНЕНИЯ 2013 год\Уточнение май\[ПОЯСНИТЕЛЬНАЯ ПО РАСХОДАМ- май.xlsx]Лист1'!$C$53</f>
    </nc>
  </rcc>
  <rcc rId="127" sId="1">
    <oc r="H29">
      <f>'O:\БЮДЖЕТНЫЙ\УТОЧНЕНИЯ ПО БЮДЖЕТУ\УТОЧНЕНИЯ 2013 год\Уточнение май\[ПОЯСНИТЕЛЬНАЯ ПО РАСХОДАМ- май.xlsx]Лист1'!$C$47</f>
    </oc>
    <nc r="H29">
      <f>'O:\БЮДЖЕТНЫЙ\УТОЧНЕНИЯ ПО БЮДЖЕТУ\УТОЧНЕНИЯ 2013 год\Уточнение май\[ПОЯСНИТЕЛЬНАЯ ПО РАСХОДАМ- май.xlsx]Лист1'!$C$41</f>
    </nc>
  </rcc>
  <rcc rId="128" sId="1">
    <oc r="H22">
      <f>'O:\БЮДЖЕТНЫЙ\УТОЧНЕНИЯ ПО БЮДЖЕТУ\УТОЧНЕНИЯ 2013 год\Уточнение май\[ПОЯСНИТЕЛЬНАЯ ПО РАСХОДАМ- май.xlsx]Лист1'!$C$29</f>
    </oc>
    <nc r="H22">
      <f>'O:\БЮДЖЕТНЫЙ\УТОЧНЕНИЯ ПО БЮДЖЕТУ\УТОЧНЕНИЯ 2013 год\Уточнение май\[ПОЯСНИТЕЛЬНАЯ ПО РАСХОДАМ- май.xlsx]Лист1'!$C$23</f>
    </nc>
  </rcc>
  <rcv guid="{7356EE7D-D2F2-47D8-AFA2-8895725CB0F7}" action="delete"/>
  <rcv guid="{7356EE7D-D2F2-47D8-AFA2-8895725CB0F7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CBEF39C-7B3C-4C36-A6D4-83313E6F2DEB}" action="delete"/>
  <rcv guid="{5CBEF39C-7B3C-4C36-A6D4-83313E6F2DEB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CBEF39C-7B3C-4C36-A6D4-83313E6F2DEB}" action="delete"/>
  <rcv guid="{5CBEF39C-7B3C-4C36-A6D4-83313E6F2DEB}" action="add"/>
</revisions>
</file>

<file path=xl/revisions/userNames.xml><?xml version="1.0" encoding="utf-8"?>
<users xmlns="http://schemas.openxmlformats.org/spreadsheetml/2006/main" xmlns:r="http://schemas.openxmlformats.org/officeDocument/2006/relationships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0.bin"/><Relationship Id="rId3" Type="http://schemas.openxmlformats.org/officeDocument/2006/relationships/printerSettings" Target="../printerSettings/printerSettings15.bin"/><Relationship Id="rId7" Type="http://schemas.openxmlformats.org/officeDocument/2006/relationships/printerSettings" Target="../printerSettings/printerSettings19.bin"/><Relationship Id="rId12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11" Type="http://schemas.openxmlformats.org/officeDocument/2006/relationships/printerSettings" Target="../printerSettings/printerSettings23.bin"/><Relationship Id="rId5" Type="http://schemas.openxmlformats.org/officeDocument/2006/relationships/printerSettings" Target="../printerSettings/printerSettings17.bin"/><Relationship Id="rId10" Type="http://schemas.openxmlformats.org/officeDocument/2006/relationships/printerSettings" Target="../printerSettings/printerSettings22.bin"/><Relationship Id="rId4" Type="http://schemas.openxmlformats.org/officeDocument/2006/relationships/printerSettings" Target="../printerSettings/printerSettings16.bin"/><Relationship Id="rId9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2.bin"/><Relationship Id="rId3" Type="http://schemas.openxmlformats.org/officeDocument/2006/relationships/printerSettings" Target="../printerSettings/printerSettings27.bin"/><Relationship Id="rId7" Type="http://schemas.openxmlformats.org/officeDocument/2006/relationships/printerSettings" Target="../printerSettings/printerSettings31.bin"/><Relationship Id="rId12" Type="http://schemas.openxmlformats.org/officeDocument/2006/relationships/printerSettings" Target="../printerSettings/printerSettings36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6" Type="http://schemas.openxmlformats.org/officeDocument/2006/relationships/printerSettings" Target="../printerSettings/printerSettings30.bin"/><Relationship Id="rId11" Type="http://schemas.openxmlformats.org/officeDocument/2006/relationships/printerSettings" Target="../printerSettings/printerSettings35.bin"/><Relationship Id="rId5" Type="http://schemas.openxmlformats.org/officeDocument/2006/relationships/printerSettings" Target="../printerSettings/printerSettings29.bin"/><Relationship Id="rId10" Type="http://schemas.openxmlformats.org/officeDocument/2006/relationships/printerSettings" Target="../printerSettings/printerSettings34.bin"/><Relationship Id="rId4" Type="http://schemas.openxmlformats.org/officeDocument/2006/relationships/printerSettings" Target="../printerSettings/printerSettings28.bin"/><Relationship Id="rId9" Type="http://schemas.openxmlformats.org/officeDocument/2006/relationships/printerSettings" Target="../printerSettings/printerSettings3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5"/>
  <sheetViews>
    <sheetView tabSelected="1" zoomScale="62" zoomScaleNormal="62" workbookViewId="0">
      <selection activeCell="B3" sqref="B3:F3"/>
    </sheetView>
  </sheetViews>
  <sheetFormatPr defaultRowHeight="18.75"/>
  <cols>
    <col min="1" max="1" width="77" style="41" customWidth="1"/>
    <col min="2" max="2" width="9.5703125" style="41" customWidth="1"/>
    <col min="3" max="3" width="14.140625" style="41" customWidth="1"/>
    <col min="4" max="4" width="22.7109375" style="1" customWidth="1"/>
    <col min="5" max="5" width="19.28515625" style="4" customWidth="1"/>
    <col min="6" max="6" width="20.28515625" style="1" customWidth="1"/>
    <col min="8" max="8" width="12" customWidth="1"/>
    <col min="9" max="9" width="11.140625" style="43" customWidth="1"/>
  </cols>
  <sheetData>
    <row r="1" spans="1:9">
      <c r="A1" s="1"/>
      <c r="B1" s="46" t="s">
        <v>0</v>
      </c>
      <c r="C1" s="46"/>
      <c r="D1" s="46"/>
      <c r="E1" s="46"/>
      <c r="F1" s="46"/>
    </row>
    <row r="2" spans="1:9">
      <c r="A2" s="46" t="s">
        <v>76</v>
      </c>
      <c r="B2" s="46"/>
      <c r="C2" s="46"/>
      <c r="D2" s="46"/>
      <c r="E2" s="46"/>
      <c r="F2" s="46"/>
    </row>
    <row r="3" spans="1:9">
      <c r="A3" s="1"/>
      <c r="B3" s="46" t="s">
        <v>77</v>
      </c>
      <c r="C3" s="46"/>
      <c r="D3" s="46"/>
      <c r="E3" s="46"/>
      <c r="F3" s="46"/>
    </row>
    <row r="4" spans="1:9">
      <c r="A4" s="1"/>
      <c r="B4" s="2"/>
      <c r="C4" s="3"/>
    </row>
    <row r="5" spans="1:9">
      <c r="A5" s="47" t="s">
        <v>1</v>
      </c>
      <c r="B5" s="47"/>
      <c r="C5" s="47"/>
      <c r="D5" s="47"/>
      <c r="E5" s="47"/>
      <c r="F5" s="47"/>
    </row>
    <row r="6" spans="1:9">
      <c r="A6" s="47" t="s">
        <v>2</v>
      </c>
      <c r="B6" s="47"/>
      <c r="C6" s="47"/>
      <c r="D6" s="47"/>
      <c r="E6" s="47"/>
      <c r="F6" s="47"/>
    </row>
    <row r="7" spans="1:9">
      <c r="A7" s="5"/>
      <c r="B7" s="5"/>
      <c r="C7" s="5"/>
      <c r="D7" s="6"/>
    </row>
    <row r="8" spans="1:9">
      <c r="A8" s="5"/>
      <c r="B8" s="5"/>
      <c r="C8" s="5"/>
      <c r="F8" s="7" t="s">
        <v>3</v>
      </c>
    </row>
    <row r="9" spans="1:9" ht="93.75">
      <c r="A9" s="8" t="s">
        <v>4</v>
      </c>
      <c r="B9" s="8" t="s">
        <v>5</v>
      </c>
      <c r="C9" s="8" t="s">
        <v>6</v>
      </c>
      <c r="D9" s="9" t="s">
        <v>7</v>
      </c>
      <c r="E9" s="10" t="s">
        <v>8</v>
      </c>
      <c r="F9" s="9" t="s">
        <v>9</v>
      </c>
    </row>
    <row r="10" spans="1:9" ht="15.75">
      <c r="A10" s="11">
        <v>1</v>
      </c>
      <c r="B10" s="11">
        <v>2</v>
      </c>
      <c r="C10" s="11">
        <v>3</v>
      </c>
      <c r="D10" s="11">
        <v>4</v>
      </c>
      <c r="E10" s="12">
        <v>5</v>
      </c>
      <c r="F10" s="13">
        <v>6</v>
      </c>
    </row>
    <row r="11" spans="1:9">
      <c r="A11" s="14" t="s">
        <v>10</v>
      </c>
      <c r="B11" s="15" t="s">
        <v>11</v>
      </c>
      <c r="C11" s="15" t="s">
        <v>12</v>
      </c>
      <c r="D11" s="16">
        <f>SUM(D12:D17)</f>
        <v>1725427.0899999999</v>
      </c>
      <c r="E11" s="16">
        <f>SUM(E12:E17)</f>
        <v>562.38999999999987</v>
      </c>
      <c r="F11" s="16">
        <f>SUM(F12:F17)</f>
        <v>1725989.48</v>
      </c>
      <c r="H11" s="42"/>
      <c r="I11" s="44"/>
    </row>
    <row r="12" spans="1:9" ht="37.5">
      <c r="A12" s="17" t="s">
        <v>13</v>
      </c>
      <c r="B12" s="18" t="s">
        <v>11</v>
      </c>
      <c r="C12" s="19" t="s">
        <v>14</v>
      </c>
      <c r="D12" s="20">
        <v>40422.18</v>
      </c>
      <c r="E12" s="21"/>
      <c r="F12" s="21">
        <f>D12+E12</f>
        <v>40422.18</v>
      </c>
    </row>
    <row r="13" spans="1:9" ht="56.25">
      <c r="A13" s="22" t="s">
        <v>15</v>
      </c>
      <c r="B13" s="18" t="s">
        <v>11</v>
      </c>
      <c r="C13" s="19" t="s">
        <v>16</v>
      </c>
      <c r="D13" s="20">
        <v>888083.02</v>
      </c>
      <c r="E13" s="21">
        <v>122</v>
      </c>
      <c r="F13" s="21">
        <f t="shared" ref="F13:F60" si="0">D13+E13</f>
        <v>888205.02</v>
      </c>
    </row>
    <row r="14" spans="1:9" ht="22.5" customHeight="1">
      <c r="A14" s="23" t="s">
        <v>17</v>
      </c>
      <c r="B14" s="18" t="s">
        <v>11</v>
      </c>
      <c r="C14" s="19" t="s">
        <v>18</v>
      </c>
      <c r="D14" s="20">
        <v>0</v>
      </c>
      <c r="E14" s="21">
        <f>93.8+9.23</f>
        <v>103.03</v>
      </c>
      <c r="F14" s="21">
        <f t="shared" si="0"/>
        <v>103.03</v>
      </c>
    </row>
    <row r="15" spans="1:9" ht="42" customHeight="1">
      <c r="A15" s="22" t="s">
        <v>19</v>
      </c>
      <c r="B15" s="18" t="s">
        <v>11</v>
      </c>
      <c r="C15" s="19" t="s">
        <v>20</v>
      </c>
      <c r="D15" s="20">
        <v>23744.2</v>
      </c>
      <c r="E15" s="21"/>
      <c r="F15" s="21">
        <f t="shared" si="0"/>
        <v>23744.2</v>
      </c>
    </row>
    <row r="16" spans="1:9">
      <c r="A16" s="22" t="s">
        <v>21</v>
      </c>
      <c r="B16" s="18" t="s">
        <v>11</v>
      </c>
      <c r="C16" s="19" t="s">
        <v>22</v>
      </c>
      <c r="D16" s="20">
        <v>356951.05</v>
      </c>
      <c r="E16" s="21"/>
      <c r="F16" s="21">
        <f t="shared" si="0"/>
        <v>356951.05</v>
      </c>
    </row>
    <row r="17" spans="1:9">
      <c r="A17" s="22" t="s">
        <v>23</v>
      </c>
      <c r="B17" s="18" t="s">
        <v>11</v>
      </c>
      <c r="C17" s="19" t="s">
        <v>24</v>
      </c>
      <c r="D17" s="20">
        <v>416226.63999999996</v>
      </c>
      <c r="E17" s="21">
        <f>429.26+500+1060-1651.9</f>
        <v>337.3599999999999</v>
      </c>
      <c r="F17" s="21">
        <f t="shared" si="0"/>
        <v>416563.99999999994</v>
      </c>
    </row>
    <row r="18" spans="1:9" ht="37.5">
      <c r="A18" s="14" t="s">
        <v>25</v>
      </c>
      <c r="B18" s="15" t="s">
        <v>26</v>
      </c>
      <c r="C18" s="15" t="s">
        <v>12</v>
      </c>
      <c r="D18" s="16">
        <f>SUM(D19:D21)</f>
        <v>196607.13</v>
      </c>
      <c r="E18" s="16">
        <f>SUM(E19:E21)</f>
        <v>2.66</v>
      </c>
      <c r="F18" s="16">
        <f>SUM(F19:F21)</f>
        <v>196609.78999999998</v>
      </c>
      <c r="H18" s="42"/>
      <c r="I18" s="44"/>
    </row>
    <row r="19" spans="1:9">
      <c r="A19" s="24" t="s">
        <v>27</v>
      </c>
      <c r="B19" s="18" t="s">
        <v>26</v>
      </c>
      <c r="C19" s="18" t="s">
        <v>16</v>
      </c>
      <c r="D19" s="25">
        <v>23812.2</v>
      </c>
      <c r="E19" s="21"/>
      <c r="F19" s="21">
        <f t="shared" si="0"/>
        <v>23812.2</v>
      </c>
    </row>
    <row r="20" spans="1:9" ht="56.25">
      <c r="A20" s="17" t="s">
        <v>28</v>
      </c>
      <c r="B20" s="18" t="s">
        <v>26</v>
      </c>
      <c r="C20" s="19" t="s">
        <v>29</v>
      </c>
      <c r="D20" s="20">
        <v>112129.23</v>
      </c>
      <c r="E20" s="21">
        <v>2.66</v>
      </c>
      <c r="F20" s="21">
        <f t="shared" si="0"/>
        <v>112131.89</v>
      </c>
    </row>
    <row r="21" spans="1:9" ht="37.5">
      <c r="A21" s="17" t="s">
        <v>30</v>
      </c>
      <c r="B21" s="18" t="s">
        <v>26</v>
      </c>
      <c r="C21" s="19" t="s">
        <v>31</v>
      </c>
      <c r="D21" s="26">
        <v>60665.7</v>
      </c>
      <c r="E21" s="21"/>
      <c r="F21" s="21">
        <f t="shared" si="0"/>
        <v>60665.7</v>
      </c>
    </row>
    <row r="22" spans="1:9">
      <c r="A22" s="14" t="s">
        <v>32</v>
      </c>
      <c r="B22" s="15" t="s">
        <v>16</v>
      </c>
      <c r="C22" s="15" t="s">
        <v>12</v>
      </c>
      <c r="D22" s="16">
        <f>SUM(D23:D28)</f>
        <v>1445788.9500000002</v>
      </c>
      <c r="E22" s="16">
        <f>SUM(E23:E28)</f>
        <v>93581.05</v>
      </c>
      <c r="F22" s="16">
        <f>SUM(F23:F28)</f>
        <v>1539370</v>
      </c>
      <c r="H22" s="42"/>
      <c r="I22" s="44"/>
    </row>
    <row r="23" spans="1:9">
      <c r="A23" s="27" t="s">
        <v>33</v>
      </c>
      <c r="B23" s="28" t="s">
        <v>16</v>
      </c>
      <c r="C23" s="28" t="s">
        <v>11</v>
      </c>
      <c r="D23" s="29">
        <v>1020.8</v>
      </c>
      <c r="E23" s="21">
        <f>-387.05+66.2</f>
        <v>-320.85000000000002</v>
      </c>
      <c r="F23" s="21">
        <f t="shared" si="0"/>
        <v>699.94999999999993</v>
      </c>
    </row>
    <row r="24" spans="1:9">
      <c r="A24" s="17" t="s">
        <v>34</v>
      </c>
      <c r="B24" s="18" t="s">
        <v>16</v>
      </c>
      <c r="C24" s="18" t="s">
        <v>18</v>
      </c>
      <c r="D24" s="20">
        <v>39752</v>
      </c>
      <c r="E24" s="21">
        <f>31300+2101.7+21414.6</f>
        <v>54816.299999999996</v>
      </c>
      <c r="F24" s="21">
        <f t="shared" si="0"/>
        <v>94568.299999999988</v>
      </c>
    </row>
    <row r="25" spans="1:9">
      <c r="A25" s="30" t="s">
        <v>35</v>
      </c>
      <c r="B25" s="31" t="s">
        <v>16</v>
      </c>
      <c r="C25" s="31" t="s">
        <v>36</v>
      </c>
      <c r="D25" s="20">
        <v>439829.4</v>
      </c>
      <c r="E25" s="21"/>
      <c r="F25" s="21">
        <f t="shared" si="0"/>
        <v>439829.4</v>
      </c>
    </row>
    <row r="26" spans="1:9">
      <c r="A26" s="30" t="s">
        <v>37</v>
      </c>
      <c r="B26" s="31" t="s">
        <v>16</v>
      </c>
      <c r="C26" s="31" t="s">
        <v>29</v>
      </c>
      <c r="D26" s="20">
        <v>875566.95000000007</v>
      </c>
      <c r="E26" s="21">
        <f>30000+662</f>
        <v>30662</v>
      </c>
      <c r="F26" s="21">
        <f t="shared" si="0"/>
        <v>906228.95000000007</v>
      </c>
    </row>
    <row r="27" spans="1:9">
      <c r="A27" s="30" t="s">
        <v>38</v>
      </c>
      <c r="B27" s="31" t="s">
        <v>16</v>
      </c>
      <c r="C27" s="31" t="s">
        <v>39</v>
      </c>
      <c r="D27" s="20">
        <v>20000</v>
      </c>
      <c r="E27" s="21">
        <v>7000</v>
      </c>
      <c r="F27" s="21">
        <f t="shared" si="0"/>
        <v>27000</v>
      </c>
    </row>
    <row r="28" spans="1:9">
      <c r="A28" s="22" t="s">
        <v>40</v>
      </c>
      <c r="B28" s="18" t="s">
        <v>16</v>
      </c>
      <c r="C28" s="19" t="s">
        <v>41</v>
      </c>
      <c r="D28" s="20">
        <v>69619.799999999988</v>
      </c>
      <c r="E28" s="21">
        <f>1959.6+4010-4546</f>
        <v>1423.6000000000004</v>
      </c>
      <c r="F28" s="21">
        <f t="shared" si="0"/>
        <v>71043.399999999994</v>
      </c>
    </row>
    <row r="29" spans="1:9">
      <c r="A29" s="14" t="s">
        <v>42</v>
      </c>
      <c r="B29" s="15" t="s">
        <v>18</v>
      </c>
      <c r="C29" s="15" t="s">
        <v>12</v>
      </c>
      <c r="D29" s="16">
        <f>SUM(D30:D33)</f>
        <v>1108598.0699999998</v>
      </c>
      <c r="E29" s="16">
        <f>SUM(E30:E33)</f>
        <v>757690.21</v>
      </c>
      <c r="F29" s="16">
        <f>SUM(F30:F33)</f>
        <v>1866288.2799999998</v>
      </c>
      <c r="H29" s="42"/>
      <c r="I29" s="44"/>
    </row>
    <row r="30" spans="1:9">
      <c r="A30" s="32" t="s">
        <v>43</v>
      </c>
      <c r="B30" s="18" t="s">
        <v>18</v>
      </c>
      <c r="C30" s="19" t="s">
        <v>11</v>
      </c>
      <c r="D30" s="20">
        <v>489444.20999999996</v>
      </c>
      <c r="E30" s="21">
        <f>551550+75935.76+3678</f>
        <v>631163.76</v>
      </c>
      <c r="F30" s="21">
        <f t="shared" si="0"/>
        <v>1120607.97</v>
      </c>
    </row>
    <row r="31" spans="1:9">
      <c r="A31" s="22" t="s">
        <v>44</v>
      </c>
      <c r="B31" s="18" t="s">
        <v>18</v>
      </c>
      <c r="C31" s="19" t="s">
        <v>14</v>
      </c>
      <c r="D31" s="20">
        <v>440711.86</v>
      </c>
      <c r="E31" s="21">
        <f>1463+124.35+5241.33+3508.67+6786+31042.1+79023</f>
        <v>127188.45</v>
      </c>
      <c r="F31" s="21">
        <f t="shared" si="0"/>
        <v>567900.30999999994</v>
      </c>
    </row>
    <row r="32" spans="1:9">
      <c r="A32" s="22" t="s">
        <v>45</v>
      </c>
      <c r="B32" s="18" t="s">
        <v>18</v>
      </c>
      <c r="C32" s="19" t="s">
        <v>26</v>
      </c>
      <c r="D32" s="20">
        <v>178192</v>
      </c>
      <c r="E32" s="21">
        <v>-662</v>
      </c>
      <c r="F32" s="21">
        <f t="shared" si="0"/>
        <v>177530</v>
      </c>
    </row>
    <row r="33" spans="1:9" ht="24.75" customHeight="1">
      <c r="A33" s="22" t="s">
        <v>46</v>
      </c>
      <c r="B33" s="18" t="s">
        <v>18</v>
      </c>
      <c r="C33" s="19" t="s">
        <v>18</v>
      </c>
      <c r="D33" s="20">
        <v>250</v>
      </c>
      <c r="E33" s="21"/>
      <c r="F33" s="21">
        <f t="shared" si="0"/>
        <v>250</v>
      </c>
    </row>
    <row r="34" spans="1:9">
      <c r="A34" s="33" t="s">
        <v>47</v>
      </c>
      <c r="B34" s="34" t="s">
        <v>20</v>
      </c>
      <c r="C34" s="34" t="s">
        <v>12</v>
      </c>
      <c r="D34" s="35">
        <f>SUM(D35)</f>
        <v>2775</v>
      </c>
      <c r="E34" s="35">
        <f>SUM(E35)</f>
        <v>3000</v>
      </c>
      <c r="F34" s="35">
        <f>SUM(F35)</f>
        <v>5775</v>
      </c>
      <c r="H34" s="42"/>
      <c r="I34" s="44"/>
    </row>
    <row r="35" spans="1:9">
      <c r="A35" s="36" t="s">
        <v>48</v>
      </c>
      <c r="B35" s="18" t="s">
        <v>20</v>
      </c>
      <c r="C35" s="19" t="s">
        <v>18</v>
      </c>
      <c r="D35" s="20">
        <v>2775</v>
      </c>
      <c r="E35" s="21">
        <v>3000</v>
      </c>
      <c r="F35" s="21">
        <f t="shared" si="0"/>
        <v>5775</v>
      </c>
    </row>
    <row r="36" spans="1:9">
      <c r="A36" s="14" t="s">
        <v>49</v>
      </c>
      <c r="B36" s="15" t="s">
        <v>50</v>
      </c>
      <c r="C36" s="15" t="s">
        <v>12</v>
      </c>
      <c r="D36" s="16">
        <f>SUM(D37:D40)</f>
        <v>6927066.0800000001</v>
      </c>
      <c r="E36" s="16">
        <f>SUM(E37:E40)</f>
        <v>123730.57</v>
      </c>
      <c r="F36" s="16">
        <f>SUM(F37:F40)</f>
        <v>7050796.6500000004</v>
      </c>
      <c r="H36" s="42"/>
      <c r="I36" s="44"/>
    </row>
    <row r="37" spans="1:9">
      <c r="A37" s="22" t="s">
        <v>51</v>
      </c>
      <c r="B37" s="18" t="s">
        <v>50</v>
      </c>
      <c r="C37" s="19" t="s">
        <v>11</v>
      </c>
      <c r="D37" s="20">
        <v>2593914.67</v>
      </c>
      <c r="E37" s="21">
        <f>731.53+17305.5+3794+10215</f>
        <v>32046.03</v>
      </c>
      <c r="F37" s="21">
        <f t="shared" si="0"/>
        <v>2625960.6999999997</v>
      </c>
    </row>
    <row r="38" spans="1:9">
      <c r="A38" s="22" t="s">
        <v>52</v>
      </c>
      <c r="B38" s="18" t="s">
        <v>50</v>
      </c>
      <c r="C38" s="19" t="s">
        <v>14</v>
      </c>
      <c r="D38" s="20">
        <v>4196275.26</v>
      </c>
      <c r="E38" s="21">
        <f>500+398+37+50+250+447+1700+3733.2+533.88+467.2+389.3+110.7+24085.6+408+2310+4268.47+11253.2+2500+770+5366.66+116.01</f>
        <v>59694.220000000008</v>
      </c>
      <c r="F38" s="21">
        <f t="shared" si="0"/>
        <v>4255969.4799999995</v>
      </c>
    </row>
    <row r="39" spans="1:9">
      <c r="A39" s="22" t="s">
        <v>53</v>
      </c>
      <c r="B39" s="18" t="s">
        <v>50</v>
      </c>
      <c r="C39" s="19" t="s">
        <v>50</v>
      </c>
      <c r="D39" s="20">
        <v>85141.920000000013</v>
      </c>
      <c r="E39" s="21">
        <f>18142.2+12000.5+169.12+900</f>
        <v>31211.82</v>
      </c>
      <c r="F39" s="21">
        <f t="shared" si="0"/>
        <v>116353.74000000002</v>
      </c>
    </row>
    <row r="40" spans="1:9">
      <c r="A40" s="22" t="s">
        <v>54</v>
      </c>
      <c r="B40" s="18" t="s">
        <v>50</v>
      </c>
      <c r="C40" s="19" t="s">
        <v>29</v>
      </c>
      <c r="D40" s="20">
        <v>51734.23</v>
      </c>
      <c r="E40" s="21">
        <f>300-36.73+2.83+512.4</f>
        <v>778.5</v>
      </c>
      <c r="F40" s="21">
        <f t="shared" si="0"/>
        <v>52512.73</v>
      </c>
    </row>
    <row r="41" spans="1:9">
      <c r="A41" s="14" t="s">
        <v>55</v>
      </c>
      <c r="B41" s="15" t="s">
        <v>36</v>
      </c>
      <c r="C41" s="15" t="s">
        <v>12</v>
      </c>
      <c r="D41" s="16">
        <f>SUM(D42:D43)</f>
        <v>365210.19</v>
      </c>
      <c r="E41" s="16">
        <f>SUM(E42:E43)</f>
        <v>8280.2000000000007</v>
      </c>
      <c r="F41" s="16">
        <f>SUM(F42:F43)</f>
        <v>373490.39</v>
      </c>
      <c r="H41" s="42"/>
      <c r="I41" s="44"/>
    </row>
    <row r="42" spans="1:9">
      <c r="A42" s="22" t="s">
        <v>56</v>
      </c>
      <c r="B42" s="18" t="s">
        <v>36</v>
      </c>
      <c r="C42" s="19" t="s">
        <v>11</v>
      </c>
      <c r="D42" s="20">
        <v>361338.19</v>
      </c>
      <c r="E42" s="21">
        <f>4065+1000+1492.6+850+300+572.6</f>
        <v>8280.2000000000007</v>
      </c>
      <c r="F42" s="21">
        <f t="shared" si="0"/>
        <v>369618.39</v>
      </c>
    </row>
    <row r="43" spans="1:9">
      <c r="A43" s="22" t="s">
        <v>57</v>
      </c>
      <c r="B43" s="18" t="s">
        <v>36</v>
      </c>
      <c r="C43" s="19" t="s">
        <v>16</v>
      </c>
      <c r="D43" s="20">
        <v>3872</v>
      </c>
      <c r="E43" s="21"/>
      <c r="F43" s="21">
        <f t="shared" si="0"/>
        <v>3872</v>
      </c>
    </row>
    <row r="44" spans="1:9">
      <c r="A44" s="14" t="s">
        <v>58</v>
      </c>
      <c r="B44" s="15" t="s">
        <v>29</v>
      </c>
      <c r="C44" s="15" t="s">
        <v>12</v>
      </c>
      <c r="D44" s="16">
        <f>SUM(D45:D50)</f>
        <v>618825.80000000005</v>
      </c>
      <c r="E44" s="16">
        <f>SUM(E45:E50)</f>
        <v>13558.779999999999</v>
      </c>
      <c r="F44" s="16">
        <f>SUM(F45:F50)</f>
        <v>632384.57999999996</v>
      </c>
      <c r="H44" s="42"/>
      <c r="I44" s="44"/>
    </row>
    <row r="45" spans="1:9">
      <c r="A45" s="22" t="s">
        <v>59</v>
      </c>
      <c r="B45" s="18" t="s">
        <v>29</v>
      </c>
      <c r="C45" s="19" t="s">
        <v>11</v>
      </c>
      <c r="D45" s="20">
        <v>267938.3</v>
      </c>
      <c r="E45" s="21">
        <f>1736.8+8821.98+1500</f>
        <v>12058.779999999999</v>
      </c>
      <c r="F45" s="21">
        <f t="shared" si="0"/>
        <v>279997.07999999996</v>
      </c>
    </row>
    <row r="46" spans="1:9">
      <c r="A46" s="22" t="s">
        <v>60</v>
      </c>
      <c r="B46" s="18" t="s">
        <v>29</v>
      </c>
      <c r="C46" s="19" t="s">
        <v>14</v>
      </c>
      <c r="D46" s="20">
        <v>295710.3</v>
      </c>
      <c r="E46" s="21">
        <f>500+1000</f>
        <v>1500</v>
      </c>
      <c r="F46" s="21">
        <f t="shared" si="0"/>
        <v>297210.3</v>
      </c>
    </row>
    <row r="47" spans="1:9">
      <c r="A47" s="22" t="s">
        <v>61</v>
      </c>
      <c r="B47" s="18" t="s">
        <v>29</v>
      </c>
      <c r="C47" s="19" t="s">
        <v>26</v>
      </c>
      <c r="D47" s="20">
        <v>8179.9</v>
      </c>
      <c r="E47" s="21"/>
      <c r="F47" s="21">
        <f t="shared" si="0"/>
        <v>8179.9</v>
      </c>
    </row>
    <row r="48" spans="1:9">
      <c r="A48" s="22" t="s">
        <v>62</v>
      </c>
      <c r="B48" s="18" t="s">
        <v>29</v>
      </c>
      <c r="C48" s="19" t="s">
        <v>16</v>
      </c>
      <c r="D48" s="20">
        <v>1721.5</v>
      </c>
      <c r="E48" s="21"/>
      <c r="F48" s="21">
        <f t="shared" si="0"/>
        <v>1721.5</v>
      </c>
    </row>
    <row r="49" spans="1:9">
      <c r="A49" s="22" t="s">
        <v>63</v>
      </c>
      <c r="B49" s="18" t="s">
        <v>29</v>
      </c>
      <c r="C49" s="19" t="s">
        <v>50</v>
      </c>
      <c r="D49" s="20">
        <v>7129</v>
      </c>
      <c r="E49" s="21"/>
      <c r="F49" s="21">
        <f t="shared" si="0"/>
        <v>7129</v>
      </c>
    </row>
    <row r="50" spans="1:9">
      <c r="A50" s="22" t="s">
        <v>64</v>
      </c>
      <c r="B50" s="18" t="s">
        <v>29</v>
      </c>
      <c r="C50" s="19" t="s">
        <v>29</v>
      </c>
      <c r="D50" s="20">
        <v>38146.800000000003</v>
      </c>
      <c r="E50" s="21"/>
      <c r="F50" s="21">
        <f t="shared" si="0"/>
        <v>38146.800000000003</v>
      </c>
    </row>
    <row r="51" spans="1:9">
      <c r="A51" s="14" t="s">
        <v>65</v>
      </c>
      <c r="B51" s="14">
        <v>10</v>
      </c>
      <c r="C51" s="15" t="s">
        <v>12</v>
      </c>
      <c r="D51" s="16">
        <f>SUM(D52:D55)</f>
        <v>916616.20000000007</v>
      </c>
      <c r="E51" s="16">
        <f>SUM(E52:E55)</f>
        <v>44673.2</v>
      </c>
      <c r="F51" s="16">
        <f>SUM(F52:F55)</f>
        <v>961289.4</v>
      </c>
      <c r="H51" s="42"/>
      <c r="I51" s="44"/>
    </row>
    <row r="52" spans="1:9">
      <c r="A52" s="17" t="s">
        <v>66</v>
      </c>
      <c r="B52" s="37">
        <v>10</v>
      </c>
      <c r="C52" s="18" t="s">
        <v>11</v>
      </c>
      <c r="D52" s="20">
        <v>9719.2000000000007</v>
      </c>
      <c r="E52" s="21"/>
      <c r="F52" s="21">
        <f t="shared" si="0"/>
        <v>9719.2000000000007</v>
      </c>
    </row>
    <row r="53" spans="1:9">
      <c r="A53" s="30" t="s">
        <v>67</v>
      </c>
      <c r="B53" s="38">
        <v>10</v>
      </c>
      <c r="C53" s="31" t="s">
        <v>26</v>
      </c>
      <c r="D53" s="20">
        <v>330238.22000000003</v>
      </c>
      <c r="E53" s="21">
        <f>50+49+15900+3726.5+265.5+182.2</f>
        <v>20173.2</v>
      </c>
      <c r="F53" s="21">
        <f t="shared" si="0"/>
        <v>350411.42000000004</v>
      </c>
    </row>
    <row r="54" spans="1:9">
      <c r="A54" s="22" t="s">
        <v>68</v>
      </c>
      <c r="B54" s="39">
        <v>10</v>
      </c>
      <c r="C54" s="19" t="s">
        <v>16</v>
      </c>
      <c r="D54" s="20">
        <v>510506.68</v>
      </c>
      <c r="E54" s="21">
        <v>24500</v>
      </c>
      <c r="F54" s="21">
        <f t="shared" si="0"/>
        <v>535006.67999999993</v>
      </c>
    </row>
    <row r="55" spans="1:9">
      <c r="A55" s="22" t="s">
        <v>69</v>
      </c>
      <c r="B55" s="39">
        <v>10</v>
      </c>
      <c r="C55" s="19" t="s">
        <v>20</v>
      </c>
      <c r="D55" s="20">
        <v>66152.100000000006</v>
      </c>
      <c r="E55" s="21"/>
      <c r="F55" s="21">
        <f t="shared" si="0"/>
        <v>66152.100000000006</v>
      </c>
    </row>
    <row r="56" spans="1:9">
      <c r="A56" s="14" t="s">
        <v>70</v>
      </c>
      <c r="B56" s="15" t="s">
        <v>22</v>
      </c>
      <c r="C56" s="15" t="s">
        <v>12</v>
      </c>
      <c r="D56" s="16">
        <f>SUM(D57:D58)</f>
        <v>42646.5</v>
      </c>
      <c r="E56" s="16">
        <f>SUM(E57:E58)</f>
        <v>914</v>
      </c>
      <c r="F56" s="16">
        <f>SUM(F57:F58)</f>
        <v>43560.5</v>
      </c>
      <c r="H56" s="42"/>
      <c r="I56" s="44"/>
    </row>
    <row r="57" spans="1:9">
      <c r="A57" s="22" t="s">
        <v>71</v>
      </c>
      <c r="B57" s="39">
        <v>11</v>
      </c>
      <c r="C57" s="19" t="s">
        <v>11</v>
      </c>
      <c r="D57" s="20">
        <v>42146.5</v>
      </c>
      <c r="E57" s="21">
        <f>500</f>
        <v>500</v>
      </c>
      <c r="F57" s="21">
        <f t="shared" si="0"/>
        <v>42646.5</v>
      </c>
    </row>
    <row r="58" spans="1:9">
      <c r="A58" s="22" t="s">
        <v>72</v>
      </c>
      <c r="B58" s="39">
        <v>11</v>
      </c>
      <c r="C58" s="19" t="s">
        <v>14</v>
      </c>
      <c r="D58" s="20">
        <v>500</v>
      </c>
      <c r="E58" s="21">
        <v>414</v>
      </c>
      <c r="F58" s="21">
        <f t="shared" si="0"/>
        <v>914</v>
      </c>
    </row>
    <row r="59" spans="1:9">
      <c r="A59" s="14" t="s">
        <v>73</v>
      </c>
      <c r="B59" s="15" t="s">
        <v>41</v>
      </c>
      <c r="C59" s="15" t="s">
        <v>12</v>
      </c>
      <c r="D59" s="16">
        <f>SUM(D60)</f>
        <v>11200</v>
      </c>
      <c r="E59" s="16">
        <f>SUM(E60)</f>
        <v>0</v>
      </c>
      <c r="F59" s="16">
        <f>SUM(F60)</f>
        <v>11200</v>
      </c>
    </row>
    <row r="60" spans="1:9">
      <c r="A60" s="22" t="s">
        <v>74</v>
      </c>
      <c r="B60" s="39">
        <v>12</v>
      </c>
      <c r="C60" s="19" t="s">
        <v>14</v>
      </c>
      <c r="D60" s="20">
        <v>11200</v>
      </c>
      <c r="E60" s="21"/>
      <c r="F60" s="21">
        <f t="shared" si="0"/>
        <v>11200</v>
      </c>
    </row>
    <row r="61" spans="1:9" ht="31.9" customHeight="1">
      <c r="A61" s="14" t="s">
        <v>75</v>
      </c>
      <c r="B61" s="14"/>
      <c r="C61" s="14"/>
      <c r="D61" s="16">
        <f>SUM(D11,D18,D22,D29,D34,D36,D41,D44,D51,D56,D59)</f>
        <v>13360761.01</v>
      </c>
      <c r="E61" s="16">
        <f>SUM(E11,E18,E22,E29,E34,E36,E41,E44,E51,E56,E59)</f>
        <v>1045993.0599999998</v>
      </c>
      <c r="F61" s="16">
        <f>SUM(F11,F18,F22,F29,F34,F36,F41,F44,F51,F56,F59)</f>
        <v>14406754.07</v>
      </c>
    </row>
    <row r="62" spans="1:9">
      <c r="A62" s="40"/>
      <c r="B62" s="40"/>
      <c r="C62" s="40"/>
    </row>
    <row r="63" spans="1:9">
      <c r="D63" s="4"/>
    </row>
    <row r="64" spans="1:9">
      <c r="D64" s="4"/>
    </row>
    <row r="65" spans="4:5">
      <c r="D65" s="4"/>
      <c r="E65" s="45"/>
    </row>
  </sheetData>
  <customSheetViews>
    <customSheetView guid="{AF3AB1B9-67F2-48C4-938B-716A39BB2C73}" scale="62">
      <selection activeCell="B3" sqref="B3:F3"/>
      <pageMargins left="1.1811023622047245" right="0.39370078740157483" top="0.78740157480314965" bottom="0.78740157480314965" header="0.51181102362204722" footer="0.51181102362204722"/>
      <pageSetup paperSize="9" scale="50" firstPageNumber="4" orientation="portrait" useFirstPageNumber="1" horizontalDpi="180" verticalDpi="180" r:id="rId1"/>
      <headerFooter>
        <oddHeader>&amp;C&amp;P</oddHeader>
      </headerFooter>
    </customSheetView>
    <customSheetView guid="{6D7E4F29-8DA7-4B78-9CBB-6FB231D12A58}" scale="80">
      <selection activeCell="J13" sqref="J13"/>
      <pageMargins left="1.1811023622047245" right="0.39370078740157483" top="0.78740157480314965" bottom="0.78740157480314965" header="0.51181102362204722" footer="0.51181102362204722"/>
      <pageSetup paperSize="9" scale="50" orientation="portrait" horizontalDpi="180" verticalDpi="180" r:id="rId2"/>
    </customSheetView>
    <customSheetView guid="{7212194D-46BF-4EDA-9A99-A8E7A9937687}" scale="80" showPageBreaks="1" topLeftCell="A9">
      <pane xSplit="1" ySplit="1" topLeftCell="D40" activePane="bottomRight" state="frozen"/>
      <selection pane="bottomRight" activeCell="F64" sqref="F64"/>
      <pageMargins left="1.1811023622047245" right="0.39370078740157483" top="0.78740157480314965" bottom="0.78740157480314965" header="0.51181102362204722" footer="0.51181102362204722"/>
      <pageSetup paperSize="9" scale="50" orientation="portrait" horizontalDpi="180" verticalDpi="180" r:id="rId3"/>
    </customSheetView>
    <customSheetView guid="{A17C01C1-EAD0-43CB-9980-AFF0C488936E}" scale="80" topLeftCell="A9">
      <pane xSplit="1" ySplit="1" topLeftCell="B16" activePane="bottomRight" state="frozen"/>
      <selection pane="bottomRight" activeCell="K26" sqref="K26"/>
      <pageMargins left="1.1811023622047245" right="0.39370078740157483" top="0.78740157480314965" bottom="0.78740157480314965" header="0.51181102362204722" footer="0.51181102362204722"/>
      <pageSetup paperSize="9" scale="50" orientation="portrait" horizontalDpi="180" verticalDpi="180" r:id="rId4"/>
    </customSheetView>
    <customSheetView guid="{FCAD77D8-3EBC-4915-A570-9584F5AB09C4}" scale="80" topLeftCell="A9">
      <pane xSplit="1" ySplit="1" topLeftCell="B19" activePane="bottomRight" state="frozen"/>
      <selection pane="bottomRight" activeCell="E18" sqref="E18"/>
      <pageMargins left="1.1811023622047245" right="0.39370078740157483" top="0.78740157480314965" bottom="0.78740157480314965" header="0.51181102362204722" footer="0.51181102362204722"/>
      <pageSetup paperSize="9" scale="50" orientation="portrait" horizontalDpi="180" verticalDpi="180" r:id="rId5"/>
    </customSheetView>
    <customSheetView guid="{7356EE7D-D2F2-47D8-AFA2-8895725CB0F7}" scale="80" topLeftCell="A9">
      <pane xSplit="1" ySplit="1" topLeftCell="E58" activePane="bottomRight" state="frozen"/>
      <selection pane="bottomRight" activeCell="E65" sqref="E65"/>
      <pageMargins left="1.1811023622047245" right="0.39370078740157483" top="0.78740157480314965" bottom="0.78740157480314965" header="0.51181102362204722" footer="0.51181102362204722"/>
      <pageSetup paperSize="9" scale="50" orientation="portrait" horizontalDpi="180" verticalDpi="180" r:id="rId6"/>
    </customSheetView>
    <customSheetView guid="{A4E4E108-CCE4-485E-8EFA-2FAF08DF2B60}" scale="80" topLeftCell="A9">
      <pane xSplit="1" ySplit="1" topLeftCell="B31" activePane="bottomRight" state="frozen"/>
      <selection pane="bottomRight" activeCell="E39" sqref="E39"/>
      <pageMargins left="1.1811023622047245" right="0.39370078740157483" top="0.78740157480314965" bottom="0.78740157480314965" header="0.51181102362204722" footer="0.51181102362204722"/>
      <pageSetup paperSize="9" scale="50" orientation="portrait" horizontalDpi="180" verticalDpi="180" r:id="rId7"/>
    </customSheetView>
    <customSheetView guid="{C5BF241D-C9DC-4DD0-9DD0-B97B7CF75A26}" scale="80" topLeftCell="A9">
      <pane xSplit="1" ySplit="1" topLeftCell="B25" activePane="bottomRight" state="frozen"/>
      <selection pane="bottomRight" activeCell="E39" sqref="E39"/>
      <pageMargins left="1.1811023622047245" right="0.39370078740157483" top="0.78740157480314965" bottom="0.78740157480314965" header="0.51181102362204722" footer="0.51181102362204722"/>
      <pageSetup paperSize="9" scale="50" orientation="portrait" horizontalDpi="180" verticalDpi="180" r:id="rId8"/>
    </customSheetView>
    <customSheetView guid="{E0F40F4C-5E0D-4E27-A46D-03129EFDE879}" scale="80" topLeftCell="A9">
      <pane xSplit="1" ySplit="1" topLeftCell="B10" activePane="bottomRight" state="frozen"/>
      <selection pane="bottomRight" activeCell="E18" sqref="E18"/>
      <pageMargins left="1.1811023622047245" right="0.39370078740157483" top="0.78740157480314965" bottom="0.78740157480314965" header="0.51181102362204722" footer="0.51181102362204722"/>
      <pageSetup paperSize="9" scale="50" orientation="portrait" horizontalDpi="180" verticalDpi="180" r:id="rId9"/>
    </customSheetView>
    <customSheetView guid="{5CBEF39C-7B3C-4C36-A6D4-83313E6F2DEB}" scale="80" topLeftCell="A9">
      <pane xSplit="1" ySplit="1" topLeftCell="B10" activePane="bottomRight" state="frozen"/>
      <selection pane="bottomRight" activeCell="A14" sqref="A14:XFD14"/>
      <pageMargins left="1.1811023622047245" right="0.39370078740157483" top="0.78740157480314965" bottom="0.78740157480314965" header="0.51181102362204722" footer="0.51181102362204722"/>
      <pageSetup paperSize="9" scale="50" orientation="portrait" horizontalDpi="180" verticalDpi="180" r:id="rId10"/>
    </customSheetView>
    <customSheetView guid="{FF8B35DB-3E21-4373-B852-CA83D79F438C}" scale="62" showPageBreaks="1">
      <selection activeCell="A3" sqref="A3"/>
      <pageMargins left="1.1811023622047245" right="0.39370078740157483" top="0.78740157480314965" bottom="0.78740157480314965" header="0.51181102362204722" footer="0.51181102362204722"/>
      <pageSetup paperSize="9" scale="50" firstPageNumber="4" orientation="portrait" useFirstPageNumber="1" horizontalDpi="180" verticalDpi="180" r:id="rId11"/>
      <headerFooter>
        <oddHeader>&amp;C&amp;P</oddHeader>
      </headerFooter>
    </customSheetView>
  </customSheetViews>
  <mergeCells count="5">
    <mergeCell ref="B1:F1"/>
    <mergeCell ref="A2:F2"/>
    <mergeCell ref="B3:F3"/>
    <mergeCell ref="A5:F5"/>
    <mergeCell ref="A6:F6"/>
  </mergeCells>
  <pageMargins left="1.1811023622047245" right="0.39370078740157483" top="0.78740157480314965" bottom="0.78740157480314965" header="0.51181102362204722" footer="0.51181102362204722"/>
  <pageSetup paperSize="9" scale="50" firstPageNumber="4" orientation="portrait" useFirstPageNumber="1" horizontalDpi="180" verticalDpi="180" r:id="rId12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customSheetViews>
    <customSheetView guid="{AF3AB1B9-67F2-48C4-938B-716A39BB2C73}">
      <pageMargins left="0.7" right="0.7" top="0.75" bottom="0.75" header="0.3" footer="0.3"/>
      <pageSetup paperSize="9" orientation="portrait" horizontalDpi="180" verticalDpi="180" r:id="rId1"/>
    </customSheetView>
    <customSheetView guid="{6D7E4F29-8DA7-4B78-9CBB-6FB231D12A58}">
      <pageMargins left="0.7" right="0.7" top="0.75" bottom="0.75" header="0.3" footer="0.3"/>
      <pageSetup paperSize="9" orientation="portrait" horizontalDpi="180" verticalDpi="180" r:id="rId2"/>
    </customSheetView>
    <customSheetView guid="{7212194D-46BF-4EDA-9A99-A8E7A9937687}">
      <pageMargins left="0.7" right="0.7" top="0.75" bottom="0.75" header="0.3" footer="0.3"/>
      <pageSetup paperSize="9" orientation="portrait" horizontalDpi="180" verticalDpi="180" r:id="rId3"/>
    </customSheetView>
    <customSheetView guid="{A17C01C1-EAD0-43CB-9980-AFF0C488936E}">
      <pageMargins left="0.7" right="0.7" top="0.75" bottom="0.75" header="0.3" footer="0.3"/>
      <pageSetup paperSize="9" orientation="portrait" horizontalDpi="180" verticalDpi="180" r:id="rId4"/>
    </customSheetView>
    <customSheetView guid="{FCAD77D8-3EBC-4915-A570-9584F5AB09C4}">
      <pageMargins left="0.7" right="0.7" top="0.75" bottom="0.75" header="0.3" footer="0.3"/>
      <pageSetup paperSize="9" orientation="portrait" horizontalDpi="180" verticalDpi="180" r:id="rId5"/>
    </customSheetView>
    <customSheetView guid="{7356EE7D-D2F2-47D8-AFA2-8895725CB0F7}">
      <pageMargins left="0.7" right="0.7" top="0.75" bottom="0.75" header="0.3" footer="0.3"/>
      <pageSetup paperSize="9" orientation="portrait" horizontalDpi="180" verticalDpi="180" r:id="rId6"/>
    </customSheetView>
    <customSheetView guid="{A4E4E108-CCE4-485E-8EFA-2FAF08DF2B60}">
      <pageMargins left="0.7" right="0.7" top="0.75" bottom="0.75" header="0.3" footer="0.3"/>
      <pageSetup paperSize="9" orientation="portrait" horizontalDpi="180" verticalDpi="180" r:id="rId7"/>
    </customSheetView>
    <customSheetView guid="{C5BF241D-C9DC-4DD0-9DD0-B97B7CF75A26}">
      <pageMargins left="0.7" right="0.7" top="0.75" bottom="0.75" header="0.3" footer="0.3"/>
      <pageSetup paperSize="9" orientation="portrait" horizontalDpi="180" verticalDpi="180" r:id="rId8"/>
    </customSheetView>
    <customSheetView guid="{E0F40F4C-5E0D-4E27-A46D-03129EFDE879}">
      <pageMargins left="0.7" right="0.7" top="0.75" bottom="0.75" header="0.3" footer="0.3"/>
      <pageSetup paperSize="9" orientation="portrait" horizontalDpi="180" verticalDpi="180" r:id="rId9"/>
    </customSheetView>
    <customSheetView guid="{5CBEF39C-7B3C-4C36-A6D4-83313E6F2DEB}">
      <pageMargins left="0.7" right="0.7" top="0.75" bottom="0.75" header="0.3" footer="0.3"/>
      <pageSetup paperSize="9" orientation="portrait" horizontalDpi="180" verticalDpi="180" r:id="rId10"/>
    </customSheetView>
    <customSheetView guid="{FF8B35DB-3E21-4373-B852-CA83D79F438C}">
      <pageMargins left="0.7" right="0.7" top="0.75" bottom="0.75" header="0.3" footer="0.3"/>
      <pageSetup paperSize="9" orientation="portrait" horizontalDpi="180" verticalDpi="180" r:id="rId11"/>
    </customSheetView>
  </customSheetViews>
  <pageMargins left="0.7" right="0.7" top="0.75" bottom="0.75" header="0.3" footer="0.3"/>
  <pageSetup paperSize="9" orientation="portrait" horizontalDpi="180" verticalDpi="180" r:id="rId1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customSheetViews>
    <customSheetView guid="{AF3AB1B9-67F2-48C4-938B-716A39BB2C73}">
      <pageMargins left="0.7" right="0.7" top="0.75" bottom="0.75" header="0.3" footer="0.3"/>
      <pageSetup paperSize="9" orientation="portrait" horizontalDpi="180" verticalDpi="180" r:id="rId1"/>
    </customSheetView>
    <customSheetView guid="{6D7E4F29-8DA7-4B78-9CBB-6FB231D12A58}">
      <pageMargins left="0.7" right="0.7" top="0.75" bottom="0.75" header="0.3" footer="0.3"/>
      <pageSetup paperSize="9" orientation="portrait" horizontalDpi="180" verticalDpi="180" r:id="rId2"/>
    </customSheetView>
    <customSheetView guid="{7212194D-46BF-4EDA-9A99-A8E7A9937687}">
      <pageMargins left="0.7" right="0.7" top="0.75" bottom="0.75" header="0.3" footer="0.3"/>
      <pageSetup paperSize="9" orientation="portrait" horizontalDpi="180" verticalDpi="180" r:id="rId3"/>
    </customSheetView>
    <customSheetView guid="{A17C01C1-EAD0-43CB-9980-AFF0C488936E}">
      <pageMargins left="0.7" right="0.7" top="0.75" bottom="0.75" header="0.3" footer="0.3"/>
      <pageSetup paperSize="9" orientation="portrait" horizontalDpi="180" verticalDpi="180" r:id="rId4"/>
    </customSheetView>
    <customSheetView guid="{FCAD77D8-3EBC-4915-A570-9584F5AB09C4}">
      <pageMargins left="0.7" right="0.7" top="0.75" bottom="0.75" header="0.3" footer="0.3"/>
      <pageSetup paperSize="9" orientation="portrait" horizontalDpi="180" verticalDpi="180" r:id="rId5"/>
    </customSheetView>
    <customSheetView guid="{7356EE7D-D2F2-47D8-AFA2-8895725CB0F7}">
      <pageMargins left="0.7" right="0.7" top="0.75" bottom="0.75" header="0.3" footer="0.3"/>
      <pageSetup paperSize="9" orientation="portrait" horizontalDpi="180" verticalDpi="180" r:id="rId6"/>
    </customSheetView>
    <customSheetView guid="{A4E4E108-CCE4-485E-8EFA-2FAF08DF2B60}">
      <pageMargins left="0.7" right="0.7" top="0.75" bottom="0.75" header="0.3" footer="0.3"/>
      <pageSetup paperSize="9" orientation="portrait" horizontalDpi="180" verticalDpi="180" r:id="rId7"/>
    </customSheetView>
    <customSheetView guid="{C5BF241D-C9DC-4DD0-9DD0-B97B7CF75A26}">
      <pageMargins left="0.7" right="0.7" top="0.75" bottom="0.75" header="0.3" footer="0.3"/>
      <pageSetup paperSize="9" orientation="portrait" horizontalDpi="180" verticalDpi="180" r:id="rId8"/>
    </customSheetView>
    <customSheetView guid="{E0F40F4C-5E0D-4E27-A46D-03129EFDE879}">
      <pageMargins left="0.7" right="0.7" top="0.75" bottom="0.75" header="0.3" footer="0.3"/>
      <pageSetup paperSize="9" orientation="portrait" horizontalDpi="180" verticalDpi="180" r:id="rId9"/>
    </customSheetView>
    <customSheetView guid="{5CBEF39C-7B3C-4C36-A6D4-83313E6F2DEB}">
      <pageMargins left="0.7" right="0.7" top="0.75" bottom="0.75" header="0.3" footer="0.3"/>
      <pageSetup paperSize="9" orientation="portrait" horizontalDpi="180" verticalDpi="180" r:id="rId10"/>
    </customSheetView>
    <customSheetView guid="{FF8B35DB-3E21-4373-B852-CA83D79F438C}">
      <pageMargins left="0.7" right="0.7" top="0.75" bottom="0.75" header="0.3" footer="0.3"/>
      <pageSetup paperSize="9" orientation="portrait" horizontalDpi="180" verticalDpi="180" r:id="rId11"/>
    </customSheetView>
  </customSheetViews>
  <pageMargins left="0.7" right="0.7" top="0.75" bottom="0.75" header="0.3" footer="0.3"/>
  <pageSetup paperSize="9" orientation="portrait" horizontalDpi="180" verticalDpi="180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Карюгина МВ</cp:lastModifiedBy>
  <cp:lastPrinted>2013-05-31T08:45:10Z</cp:lastPrinted>
  <dcterms:created xsi:type="dcterms:W3CDTF">2006-09-28T05:33:49Z</dcterms:created>
  <dcterms:modified xsi:type="dcterms:W3CDTF">2013-06-04T05:50:13Z</dcterms:modified>
</cp:coreProperties>
</file>